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nectwealthcanada-my.sharepoint.com/personal/corey_connectwealth_com/Documents/Desktop/"/>
    </mc:Choice>
  </mc:AlternateContent>
  <xr:revisionPtr revIDLastSave="928" documentId="8_{01CB7319-BD92-4974-AA20-CA100DCA8D87}" xr6:coauthVersionLast="47" xr6:coauthVersionMax="47" xr10:uidLastSave="{7BC43E86-A8D6-4531-8831-921391224B7E}"/>
  <bookViews>
    <workbookView xWindow="-96" yWindow="-96" windowWidth="23232" windowHeight="12432" xr2:uid="{FEFB1446-BEED-476C-8A62-BF6B8CAB5E21}"/>
  </bookViews>
  <sheets>
    <sheet name="Buy or Rent" sheetId="1" r:id="rId1"/>
    <sheet name="Mort Amort" sheetId="2" r:id="rId2"/>
  </sheets>
  <definedNames>
    <definedName name="ActualNumberOfPayments">IFERROR(IF(LoanIsGood,IF(PaymentsPerYear=1,1,MATCH(0.01,End_Bal,-1)+1)),"")</definedName>
    <definedName name="ColumnTitle1">#REF!</definedName>
    <definedName name="End_Bal">#REF!</definedName>
    <definedName name="ExtraPayments">#REF!</definedName>
    <definedName name="InterestRate">#REF!</definedName>
    <definedName name="LastCol">MATCH(REPT("z",255),#REF!)</definedName>
    <definedName name="LastRow">MATCH(9.99E+307,#REF!)</definedName>
    <definedName name="LenderName">#REF!</definedName>
    <definedName name="LoanAmount">#REF!</definedName>
    <definedName name="LoanIsGood">(#REF!*#REF!*#REF!*#REF!)&gt;0</definedName>
    <definedName name="LoanPeriod">#REF!</definedName>
    <definedName name="LoanStartDate">#REF!</definedName>
    <definedName name="PaymentsPerYear">#REF!</definedName>
    <definedName name="PrintArea_SET">OFFSET(#REF!,,,LastRow,LastCol)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ScheduledNumberOfPayments">#REF!</definedName>
    <definedName name="ScheduledPayment">#REF!</definedName>
    <definedName name="TotalEarlyPayments">SUM(#REF!)</definedName>
    <definedName name="TotalInterest">SUM(#REF!)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H44" i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C32" i="1"/>
  <c r="C19" i="1"/>
  <c r="C10" i="2"/>
  <c r="D123" i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H84" i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X84" i="1"/>
  <c r="G84" i="1" s="1"/>
  <c r="B8" i="2"/>
  <c r="B7" i="2"/>
  <c r="B6" i="2"/>
  <c r="G6" i="2" s="1"/>
  <c r="U7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F583" i="2" s="1"/>
  <c r="F584" i="2" s="1"/>
  <c r="F585" i="2" s="1"/>
  <c r="F586" i="2" s="1"/>
  <c r="F587" i="2" s="1"/>
  <c r="F588" i="2" s="1"/>
  <c r="F589" i="2" s="1"/>
  <c r="F590" i="2" s="1"/>
  <c r="F591" i="2" s="1"/>
  <c r="F592" i="2" s="1"/>
  <c r="F593" i="2" s="1"/>
  <c r="F594" i="2" s="1"/>
  <c r="F595" i="2" s="1"/>
  <c r="F596" i="2" s="1"/>
  <c r="F597" i="2" s="1"/>
  <c r="F598" i="2" s="1"/>
  <c r="F599" i="2" s="1"/>
  <c r="F600" i="2" s="1"/>
  <c r="F601" i="2" s="1"/>
  <c r="F602" i="2" s="1"/>
  <c r="F603" i="2" s="1"/>
  <c r="F604" i="2" s="1"/>
  <c r="F605" i="2" s="1"/>
  <c r="F606" i="2" s="1"/>
  <c r="F607" i="2" s="1"/>
  <c r="F608" i="2" s="1"/>
  <c r="F609" i="2" s="1"/>
  <c r="F610" i="2" s="1"/>
  <c r="F611" i="2" s="1"/>
  <c r="F612" i="2" s="1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F627" i="2" s="1"/>
  <c r="F628" i="2" s="1"/>
  <c r="F629" i="2" s="1"/>
  <c r="F630" i="2" s="1"/>
  <c r="F631" i="2" s="1"/>
  <c r="F632" i="2" s="1"/>
  <c r="F633" i="2" s="1"/>
  <c r="F634" i="2" s="1"/>
  <c r="F635" i="2" s="1"/>
  <c r="F636" i="2" s="1"/>
  <c r="F637" i="2" s="1"/>
  <c r="F638" i="2" s="1"/>
  <c r="F639" i="2" s="1"/>
  <c r="F640" i="2" s="1"/>
  <c r="F641" i="2" s="1"/>
  <c r="F642" i="2" s="1"/>
  <c r="F643" i="2" s="1"/>
  <c r="F644" i="2" s="1"/>
  <c r="F645" i="2" s="1"/>
  <c r="F646" i="2" s="1"/>
  <c r="F647" i="2" s="1"/>
  <c r="F648" i="2" s="1"/>
  <c r="F649" i="2" s="1"/>
  <c r="F650" i="2" s="1"/>
  <c r="F651" i="2" s="1"/>
  <c r="F652" i="2" s="1"/>
  <c r="F653" i="2" s="1"/>
  <c r="F654" i="2" s="1"/>
  <c r="F655" i="2" s="1"/>
  <c r="F656" i="2" s="1"/>
  <c r="F657" i="2" s="1"/>
  <c r="F658" i="2" s="1"/>
  <c r="F659" i="2" s="1"/>
  <c r="F660" i="2" s="1"/>
  <c r="F661" i="2" s="1"/>
  <c r="F662" i="2" s="1"/>
  <c r="F663" i="2" s="1"/>
  <c r="F664" i="2" s="1"/>
  <c r="F665" i="2" s="1"/>
  <c r="F666" i="2" s="1"/>
  <c r="F667" i="2" s="1"/>
  <c r="F668" i="2" s="1"/>
  <c r="F669" i="2" s="1"/>
  <c r="F670" i="2" s="1"/>
  <c r="F671" i="2" s="1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F804" i="2" s="1"/>
  <c r="F805" i="2" s="1"/>
  <c r="F806" i="2" s="1"/>
  <c r="F807" i="2" s="1"/>
  <c r="F808" i="2" s="1"/>
  <c r="F809" i="2" s="1"/>
  <c r="F810" i="2" s="1"/>
  <c r="F811" i="2" s="1"/>
  <c r="F812" i="2" s="1"/>
  <c r="F813" i="2" s="1"/>
  <c r="F814" i="2" s="1"/>
  <c r="F815" i="2" s="1"/>
  <c r="F816" i="2" s="1"/>
  <c r="F817" i="2" s="1"/>
  <c r="F818" i="2" s="1"/>
  <c r="F819" i="2" s="1"/>
  <c r="F820" i="2" s="1"/>
  <c r="F821" i="2" s="1"/>
  <c r="F822" i="2" s="1"/>
  <c r="F823" i="2" s="1"/>
  <c r="F824" i="2" s="1"/>
  <c r="F825" i="2" s="1"/>
  <c r="F826" i="2" s="1"/>
  <c r="F827" i="2" s="1"/>
  <c r="F828" i="2" s="1"/>
  <c r="F829" i="2" s="1"/>
  <c r="F830" i="2" s="1"/>
  <c r="F831" i="2" s="1"/>
  <c r="F832" i="2" s="1"/>
  <c r="F833" i="2" s="1"/>
  <c r="F834" i="2" s="1"/>
  <c r="F835" i="2" s="1"/>
  <c r="F836" i="2" s="1"/>
  <c r="F837" i="2" s="1"/>
  <c r="F838" i="2" s="1"/>
  <c r="F839" i="2" s="1"/>
  <c r="F840" i="2" s="1"/>
  <c r="F841" i="2" s="1"/>
  <c r="F842" i="2" s="1"/>
  <c r="F843" i="2" s="1"/>
  <c r="F844" i="2" s="1"/>
  <c r="F845" i="2" s="1"/>
  <c r="F846" i="2" s="1"/>
  <c r="F847" i="2" s="1"/>
  <c r="F848" i="2" s="1"/>
  <c r="F849" i="2" s="1"/>
  <c r="F850" i="2" s="1"/>
  <c r="F851" i="2" s="1"/>
  <c r="F852" i="2" s="1"/>
  <c r="F853" i="2" s="1"/>
  <c r="F854" i="2" s="1"/>
  <c r="F855" i="2" s="1"/>
  <c r="F856" i="2" s="1"/>
  <c r="F857" i="2" s="1"/>
  <c r="F858" i="2" s="1"/>
  <c r="F859" i="2" s="1"/>
  <c r="F860" i="2" s="1"/>
  <c r="F861" i="2" s="1"/>
  <c r="F862" i="2" s="1"/>
  <c r="F863" i="2" s="1"/>
  <c r="F864" i="2" s="1"/>
  <c r="F865" i="2" s="1"/>
  <c r="F866" i="2" s="1"/>
  <c r="F867" i="2" s="1"/>
  <c r="F868" i="2" s="1"/>
  <c r="F869" i="2" s="1"/>
  <c r="F870" i="2" s="1"/>
  <c r="F871" i="2" s="1"/>
  <c r="F872" i="2" s="1"/>
  <c r="F873" i="2" s="1"/>
  <c r="F874" i="2" s="1"/>
  <c r="F875" i="2" s="1"/>
  <c r="F876" i="2" s="1"/>
  <c r="F877" i="2" s="1"/>
  <c r="F878" i="2" s="1"/>
  <c r="F879" i="2" s="1"/>
  <c r="F880" i="2" s="1"/>
  <c r="F881" i="2" s="1"/>
  <c r="F882" i="2" s="1"/>
  <c r="F883" i="2" s="1"/>
  <c r="F884" i="2" s="1"/>
  <c r="F885" i="2" s="1"/>
  <c r="F886" i="2" s="1"/>
  <c r="F887" i="2" s="1"/>
  <c r="F888" i="2" s="1"/>
  <c r="F889" i="2" s="1"/>
  <c r="F890" i="2" s="1"/>
  <c r="F891" i="2" s="1"/>
  <c r="F892" i="2" s="1"/>
  <c r="F893" i="2" s="1"/>
  <c r="F894" i="2" s="1"/>
  <c r="F895" i="2" s="1"/>
  <c r="F896" i="2" s="1"/>
  <c r="F897" i="2" s="1"/>
  <c r="F898" i="2" s="1"/>
  <c r="F899" i="2" s="1"/>
  <c r="F900" i="2" s="1"/>
  <c r="F901" i="2" s="1"/>
  <c r="F902" i="2" s="1"/>
  <c r="F903" i="2" s="1"/>
  <c r="F904" i="2" s="1"/>
  <c r="F905" i="2" s="1"/>
  <c r="F906" i="2" s="1"/>
  <c r="F907" i="2" s="1"/>
  <c r="F908" i="2" s="1"/>
  <c r="F909" i="2" s="1"/>
  <c r="F910" i="2" s="1"/>
  <c r="F911" i="2" s="1"/>
  <c r="F912" i="2" s="1"/>
  <c r="F913" i="2" s="1"/>
  <c r="F914" i="2" s="1"/>
  <c r="F915" i="2" s="1"/>
  <c r="F916" i="2" s="1"/>
  <c r="F917" i="2" s="1"/>
  <c r="F918" i="2" s="1"/>
  <c r="F919" i="2" s="1"/>
  <c r="F920" i="2" s="1"/>
  <c r="F921" i="2" s="1"/>
  <c r="F922" i="2" s="1"/>
  <c r="F923" i="2" s="1"/>
  <c r="F924" i="2" s="1"/>
  <c r="F925" i="2" s="1"/>
  <c r="F926" i="2" s="1"/>
  <c r="F927" i="2" s="1"/>
  <c r="F928" i="2" s="1"/>
  <c r="F929" i="2" s="1"/>
  <c r="F930" i="2" s="1"/>
  <c r="F931" i="2" s="1"/>
  <c r="F932" i="2" s="1"/>
  <c r="F933" i="2" s="1"/>
  <c r="F934" i="2" s="1"/>
  <c r="F935" i="2" s="1"/>
  <c r="F936" i="2" s="1"/>
  <c r="F937" i="2" s="1"/>
  <c r="F938" i="2" s="1"/>
  <c r="F939" i="2" s="1"/>
  <c r="F940" i="2" s="1"/>
  <c r="F941" i="2" s="1"/>
  <c r="F942" i="2" s="1"/>
  <c r="F943" i="2" s="1"/>
  <c r="F944" i="2" s="1"/>
  <c r="F945" i="2" s="1"/>
  <c r="F946" i="2" s="1"/>
  <c r="F947" i="2" s="1"/>
  <c r="F948" i="2" s="1"/>
  <c r="F949" i="2" s="1"/>
  <c r="F950" i="2" s="1"/>
  <c r="F951" i="2" s="1"/>
  <c r="F952" i="2" s="1"/>
  <c r="F953" i="2" s="1"/>
  <c r="F954" i="2" s="1"/>
  <c r="F955" i="2" s="1"/>
  <c r="F956" i="2" s="1"/>
  <c r="F957" i="2" s="1"/>
  <c r="F958" i="2" s="1"/>
  <c r="F959" i="2" s="1"/>
  <c r="F960" i="2" s="1"/>
  <c r="F961" i="2" s="1"/>
  <c r="F962" i="2" s="1"/>
  <c r="F963" i="2" s="1"/>
  <c r="F964" i="2" s="1"/>
  <c r="F965" i="2" s="1"/>
  <c r="F966" i="2" s="1"/>
  <c r="F967" i="2" s="1"/>
  <c r="F968" i="2" s="1"/>
  <c r="F969" i="2" s="1"/>
  <c r="F970" i="2" s="1"/>
  <c r="F971" i="2" s="1"/>
  <c r="F972" i="2" s="1"/>
  <c r="F973" i="2" s="1"/>
  <c r="F974" i="2" s="1"/>
  <c r="F975" i="2" s="1"/>
  <c r="F976" i="2" s="1"/>
  <c r="F977" i="2" s="1"/>
  <c r="F978" i="2" s="1"/>
  <c r="F979" i="2" s="1"/>
  <c r="F980" i="2" s="1"/>
  <c r="F981" i="2" s="1"/>
  <c r="F982" i="2" s="1"/>
  <c r="F983" i="2" s="1"/>
  <c r="F984" i="2" s="1"/>
  <c r="F985" i="2" s="1"/>
  <c r="F986" i="2" s="1"/>
  <c r="F987" i="2" s="1"/>
  <c r="F988" i="2" s="1"/>
  <c r="F989" i="2" s="1"/>
  <c r="F990" i="2" s="1"/>
  <c r="F991" i="2" s="1"/>
  <c r="F992" i="2" s="1"/>
  <c r="F993" i="2" s="1"/>
  <c r="F994" i="2" s="1"/>
  <c r="F995" i="2" s="1"/>
  <c r="F996" i="2" s="1"/>
  <c r="F997" i="2" s="1"/>
  <c r="F998" i="2" s="1"/>
  <c r="F999" i="2" s="1"/>
  <c r="F1000" i="2" s="1"/>
  <c r="F1001" i="2" s="1"/>
  <c r="F1002" i="2" s="1"/>
  <c r="F1003" i="2" s="1"/>
  <c r="F1004" i="2" s="1"/>
  <c r="F1005" i="2" s="1"/>
  <c r="F1006" i="2" s="1"/>
  <c r="F1007" i="2" s="1"/>
  <c r="F1008" i="2" s="1"/>
  <c r="F1009" i="2" s="1"/>
  <c r="F1010" i="2" s="1"/>
  <c r="F1011" i="2" s="1"/>
  <c r="F1012" i="2" s="1"/>
  <c r="F1013" i="2" s="1"/>
  <c r="F1014" i="2" s="1"/>
  <c r="F1015" i="2" s="1"/>
  <c r="F1016" i="2" s="1"/>
  <c r="F1017" i="2" s="1"/>
  <c r="F1018" i="2" s="1"/>
  <c r="F1019" i="2" s="1"/>
  <c r="F1020" i="2" s="1"/>
  <c r="F1021" i="2" s="1"/>
  <c r="F1022" i="2" s="1"/>
  <c r="F1023" i="2" s="1"/>
  <c r="F1024" i="2" s="1"/>
  <c r="F1025" i="2" s="1"/>
  <c r="F1026" i="2" s="1"/>
  <c r="F1027" i="2" s="1"/>
  <c r="F1028" i="2" s="1"/>
  <c r="F1029" i="2" s="1"/>
  <c r="F1030" i="2" s="1"/>
  <c r="F1031" i="2" s="1"/>
  <c r="F1032" i="2" s="1"/>
  <c r="F1033" i="2" s="1"/>
  <c r="F1034" i="2" s="1"/>
  <c r="F1035" i="2" s="1"/>
  <c r="F1036" i="2" s="1"/>
  <c r="F1037" i="2" s="1"/>
  <c r="F1038" i="2" s="1"/>
  <c r="F1039" i="2" s="1"/>
  <c r="F1040" i="2" s="1"/>
  <c r="F1041" i="2" s="1"/>
  <c r="F1042" i="2" s="1"/>
  <c r="F1043" i="2" s="1"/>
  <c r="F1044" i="2" s="1"/>
  <c r="F1045" i="2" s="1"/>
  <c r="F1046" i="2" s="1"/>
  <c r="F1047" i="2" s="1"/>
  <c r="F1048" i="2" s="1"/>
  <c r="F1049" i="2" s="1"/>
  <c r="F1050" i="2" s="1"/>
  <c r="F1051" i="2" s="1"/>
  <c r="F1052" i="2" s="1"/>
  <c r="F1053" i="2" s="1"/>
  <c r="F1054" i="2" s="1"/>
  <c r="F1055" i="2" s="1"/>
  <c r="F1056" i="2" s="1"/>
  <c r="F1057" i="2" s="1"/>
  <c r="F1058" i="2" s="1"/>
  <c r="F1059" i="2" s="1"/>
  <c r="F1060" i="2" s="1"/>
  <c r="F1061" i="2" s="1"/>
  <c r="F1062" i="2" s="1"/>
  <c r="F1063" i="2" s="1"/>
  <c r="F1064" i="2" s="1"/>
  <c r="F1065" i="2" s="1"/>
  <c r="F1066" i="2" s="1"/>
  <c r="F1067" i="2" s="1"/>
  <c r="F1068" i="2" s="1"/>
  <c r="F1069" i="2" s="1"/>
  <c r="F1070" i="2" s="1"/>
  <c r="F1071" i="2" s="1"/>
  <c r="F1072" i="2" s="1"/>
  <c r="F1073" i="2" s="1"/>
  <c r="F1074" i="2" s="1"/>
  <c r="F1075" i="2" s="1"/>
  <c r="F1076" i="2" s="1"/>
  <c r="F1077" i="2" s="1"/>
  <c r="F1078" i="2" s="1"/>
  <c r="F1079" i="2" s="1"/>
  <c r="F1080" i="2" s="1"/>
  <c r="F1081" i="2" s="1"/>
  <c r="F1082" i="2" s="1"/>
  <c r="F1083" i="2" s="1"/>
  <c r="F1084" i="2" s="1"/>
  <c r="F1085" i="2" s="1"/>
  <c r="F1086" i="2" s="1"/>
  <c r="F1087" i="2" s="1"/>
  <c r="F1088" i="2" s="1"/>
  <c r="F1089" i="2" s="1"/>
  <c r="F1090" i="2" s="1"/>
  <c r="F1091" i="2" s="1"/>
  <c r="F1092" i="2" s="1"/>
  <c r="F1093" i="2" s="1"/>
  <c r="F1094" i="2" s="1"/>
  <c r="F1095" i="2" s="1"/>
  <c r="F1096" i="2" s="1"/>
  <c r="F1097" i="2" s="1"/>
  <c r="F1098" i="2" s="1"/>
  <c r="F1099" i="2" s="1"/>
  <c r="F1100" i="2" s="1"/>
  <c r="F1101" i="2" s="1"/>
  <c r="F1102" i="2" s="1"/>
  <c r="F1103" i="2" s="1"/>
  <c r="F1104" i="2" s="1"/>
  <c r="F1105" i="2" s="1"/>
  <c r="F1106" i="2" s="1"/>
  <c r="F1107" i="2" s="1"/>
  <c r="F1108" i="2" s="1"/>
  <c r="F1109" i="2" s="1"/>
  <c r="F1110" i="2" s="1"/>
  <c r="F1111" i="2" s="1"/>
  <c r="F1112" i="2" s="1"/>
  <c r="F1113" i="2" s="1"/>
  <c r="F1114" i="2" s="1"/>
  <c r="F1115" i="2" s="1"/>
  <c r="F1116" i="2" s="1"/>
  <c r="F1117" i="2" s="1"/>
  <c r="F1118" i="2" s="1"/>
  <c r="F1119" i="2" s="1"/>
  <c r="F1120" i="2" s="1"/>
  <c r="F1121" i="2" s="1"/>
  <c r="F1122" i="2" s="1"/>
  <c r="F1123" i="2" s="1"/>
  <c r="F1124" i="2" s="1"/>
  <c r="F1125" i="2" s="1"/>
  <c r="F1126" i="2" s="1"/>
  <c r="F1127" i="2" s="1"/>
  <c r="F1128" i="2" s="1"/>
  <c r="F1129" i="2" s="1"/>
  <c r="F1130" i="2" s="1"/>
  <c r="F1131" i="2" s="1"/>
  <c r="F1132" i="2" s="1"/>
  <c r="F1133" i="2" s="1"/>
  <c r="F1134" i="2" s="1"/>
  <c r="F1135" i="2" s="1"/>
  <c r="F1136" i="2" s="1"/>
  <c r="F1137" i="2" s="1"/>
  <c r="F1138" i="2" s="1"/>
  <c r="F1139" i="2" s="1"/>
  <c r="F1140" i="2" s="1"/>
  <c r="F1141" i="2" s="1"/>
  <c r="F1142" i="2" s="1"/>
  <c r="F1143" i="2" s="1"/>
  <c r="F1144" i="2" s="1"/>
  <c r="F1145" i="2" s="1"/>
  <c r="F1146" i="2" s="1"/>
  <c r="F1147" i="2" s="1"/>
  <c r="F1148" i="2" s="1"/>
  <c r="F1149" i="2" s="1"/>
  <c r="F1150" i="2" s="1"/>
  <c r="F1151" i="2" s="1"/>
  <c r="F1152" i="2" s="1"/>
  <c r="F1153" i="2" s="1"/>
  <c r="F1154" i="2" s="1"/>
  <c r="F1155" i="2" s="1"/>
  <c r="F1156" i="2" s="1"/>
  <c r="F1157" i="2" s="1"/>
  <c r="F1158" i="2" s="1"/>
  <c r="F1159" i="2" s="1"/>
  <c r="F1160" i="2" s="1"/>
  <c r="F1161" i="2" s="1"/>
  <c r="F1162" i="2" s="1"/>
  <c r="F1163" i="2" s="1"/>
  <c r="F1164" i="2" s="1"/>
  <c r="F1165" i="2" s="1"/>
  <c r="F1166" i="2" s="1"/>
  <c r="F1167" i="2" s="1"/>
  <c r="F1168" i="2" s="1"/>
  <c r="F1169" i="2" s="1"/>
  <c r="F1170" i="2" s="1"/>
  <c r="F1171" i="2" s="1"/>
  <c r="F1172" i="2" s="1"/>
  <c r="F1173" i="2" s="1"/>
  <c r="F1174" i="2" s="1"/>
  <c r="F1175" i="2" s="1"/>
  <c r="F1176" i="2" s="1"/>
  <c r="F1177" i="2" s="1"/>
  <c r="F1178" i="2" s="1"/>
  <c r="F1179" i="2" s="1"/>
  <c r="F1180" i="2" s="1"/>
  <c r="F1181" i="2" s="1"/>
  <c r="F1182" i="2" s="1"/>
  <c r="F1183" i="2" s="1"/>
  <c r="F1184" i="2" s="1"/>
  <c r="F1185" i="2" s="1"/>
  <c r="F1186" i="2" s="1"/>
  <c r="F1187" i="2" s="1"/>
  <c r="F1188" i="2" s="1"/>
  <c r="F1189" i="2" s="1"/>
  <c r="F1190" i="2" s="1"/>
  <c r="F1191" i="2" s="1"/>
  <c r="F1192" i="2" s="1"/>
  <c r="F1193" i="2" s="1"/>
  <c r="F1194" i="2" s="1"/>
  <c r="F1195" i="2" s="1"/>
  <c r="F1196" i="2" s="1"/>
  <c r="F1197" i="2" s="1"/>
  <c r="F1198" i="2" s="1"/>
  <c r="F1199" i="2" s="1"/>
  <c r="F1200" i="2" s="1"/>
  <c r="F1201" i="2" s="1"/>
  <c r="F1202" i="2" s="1"/>
  <c r="F1203" i="2" s="1"/>
  <c r="F1204" i="2" s="1"/>
  <c r="F1205" i="2" s="1"/>
  <c r="F1206" i="2" s="1"/>
  <c r="F1207" i="2" s="1"/>
  <c r="F1208" i="2" s="1"/>
  <c r="F1209" i="2" s="1"/>
  <c r="F1210" i="2" s="1"/>
  <c r="F1211" i="2" s="1"/>
  <c r="F1212" i="2" s="1"/>
  <c r="F1213" i="2" s="1"/>
  <c r="F1214" i="2" s="1"/>
  <c r="F1215" i="2" s="1"/>
  <c r="F1216" i="2" s="1"/>
  <c r="F1217" i="2" s="1"/>
  <c r="F1218" i="2" s="1"/>
  <c r="F1219" i="2" s="1"/>
  <c r="F1220" i="2" s="1"/>
  <c r="F1221" i="2" s="1"/>
  <c r="F1222" i="2" s="1"/>
  <c r="F1223" i="2" s="1"/>
  <c r="F1224" i="2" s="1"/>
  <c r="F1225" i="2" s="1"/>
  <c r="F1226" i="2" s="1"/>
  <c r="F1227" i="2" s="1"/>
  <c r="F1228" i="2" s="1"/>
  <c r="F1229" i="2" s="1"/>
  <c r="F1230" i="2" s="1"/>
  <c r="F1231" i="2" s="1"/>
  <c r="F1232" i="2" s="1"/>
  <c r="F1233" i="2" s="1"/>
  <c r="F1234" i="2" s="1"/>
  <c r="F1235" i="2" s="1"/>
  <c r="F1236" i="2" s="1"/>
  <c r="F1237" i="2" s="1"/>
  <c r="F1238" i="2" s="1"/>
  <c r="F1239" i="2" s="1"/>
  <c r="F1240" i="2" s="1"/>
  <c r="F1241" i="2" s="1"/>
  <c r="F1242" i="2" s="1"/>
  <c r="F1243" i="2" s="1"/>
  <c r="F1244" i="2" s="1"/>
  <c r="F1245" i="2" s="1"/>
  <c r="F1246" i="2" s="1"/>
  <c r="F1247" i="2" s="1"/>
  <c r="F1248" i="2" s="1"/>
  <c r="F1249" i="2" s="1"/>
  <c r="F1250" i="2" s="1"/>
  <c r="F1251" i="2" s="1"/>
  <c r="F1252" i="2" s="1"/>
  <c r="F1253" i="2" s="1"/>
  <c r="F1254" i="2" s="1"/>
  <c r="F1255" i="2" s="1"/>
  <c r="F1256" i="2" s="1"/>
  <c r="F1257" i="2" s="1"/>
  <c r="F1258" i="2" s="1"/>
  <c r="F1259" i="2" s="1"/>
  <c r="F1260" i="2" s="1"/>
  <c r="F1261" i="2" s="1"/>
  <c r="F1262" i="2" s="1"/>
  <c r="F1263" i="2" s="1"/>
  <c r="F1264" i="2" s="1"/>
  <c r="F1265" i="2" s="1"/>
  <c r="F1266" i="2" s="1"/>
  <c r="F1267" i="2" s="1"/>
  <c r="F1268" i="2" s="1"/>
  <c r="F1269" i="2" s="1"/>
  <c r="F1270" i="2" s="1"/>
  <c r="F1271" i="2" s="1"/>
  <c r="F1272" i="2" s="1"/>
  <c r="F1273" i="2" s="1"/>
  <c r="F1274" i="2" s="1"/>
  <c r="F1275" i="2" s="1"/>
  <c r="F1276" i="2" s="1"/>
  <c r="F1277" i="2" s="1"/>
  <c r="F1278" i="2" s="1"/>
  <c r="F1279" i="2" s="1"/>
  <c r="F1280" i="2" s="1"/>
  <c r="F1281" i="2" s="1"/>
  <c r="F1282" i="2" s="1"/>
  <c r="F1283" i="2" s="1"/>
  <c r="F1284" i="2" s="1"/>
  <c r="F1285" i="2" s="1"/>
  <c r="F1286" i="2" s="1"/>
  <c r="F1287" i="2" s="1"/>
  <c r="F1288" i="2" s="1"/>
  <c r="F1289" i="2" s="1"/>
  <c r="F1290" i="2" s="1"/>
  <c r="F1291" i="2" s="1"/>
  <c r="F1292" i="2" s="1"/>
  <c r="F1293" i="2" s="1"/>
  <c r="F1294" i="2" s="1"/>
  <c r="F1295" i="2" s="1"/>
  <c r="F1296" i="2" s="1"/>
  <c r="F1297" i="2" s="1"/>
  <c r="F1298" i="2" s="1"/>
  <c r="F1299" i="2" s="1"/>
  <c r="F1300" i="2" s="1"/>
  <c r="F1301" i="2" s="1"/>
  <c r="F1302" i="2" s="1"/>
  <c r="F1303" i="2" s="1"/>
  <c r="F1304" i="2" s="1"/>
  <c r="F1305" i="2" s="1"/>
  <c r="U6" i="2"/>
  <c r="F123" i="1" l="1"/>
  <c r="L123" i="1" s="1"/>
  <c r="M123" i="1" s="1"/>
  <c r="H6" i="2"/>
  <c r="K6" i="2" s="1"/>
  <c r="X85" i="1"/>
  <c r="M6" i="2"/>
  <c r="R84" i="1" l="1"/>
  <c r="N123" i="1"/>
  <c r="O123" i="1" s="1"/>
  <c r="L6" i="2"/>
  <c r="O6" i="2"/>
  <c r="G85" i="1"/>
  <c r="X86" i="1"/>
  <c r="H123" i="1" l="1"/>
  <c r="S84" i="1"/>
  <c r="I123" i="1"/>
  <c r="P123" i="1"/>
  <c r="J123" i="1" s="1"/>
  <c r="X87" i="1"/>
  <c r="G86" i="1"/>
  <c r="N6" i="2"/>
  <c r="M84" i="1" l="1"/>
  <c r="T84" i="1"/>
  <c r="N84" i="1" s="1"/>
  <c r="P6" i="2"/>
  <c r="G7" i="2"/>
  <c r="H7" i="2" s="1"/>
  <c r="X88" i="1"/>
  <c r="G87" i="1"/>
  <c r="U84" i="1" l="1"/>
  <c r="M7" i="2"/>
  <c r="O7" i="2" s="1"/>
  <c r="K7" i="2"/>
  <c r="X89" i="1"/>
  <c r="G88" i="1"/>
  <c r="O84" i="1" l="1"/>
  <c r="L7" i="2"/>
  <c r="N7" i="2" s="1"/>
  <c r="G8" i="2" s="1"/>
  <c r="H8" i="2" s="1"/>
  <c r="X90" i="1"/>
  <c r="G89" i="1"/>
  <c r="P7" i="2" l="1"/>
  <c r="M8" i="2"/>
  <c r="O8" i="2" s="1"/>
  <c r="K8" i="2"/>
  <c r="X91" i="1"/>
  <c r="G90" i="1"/>
  <c r="L8" i="2" l="1"/>
  <c r="N8" i="2" s="1"/>
  <c r="G9" i="2" s="1"/>
  <c r="X92" i="1"/>
  <c r="G91" i="1"/>
  <c r="H9" i="2" l="1"/>
  <c r="K9" i="2" s="1"/>
  <c r="P8" i="2"/>
  <c r="X93" i="1"/>
  <c r="G92" i="1"/>
  <c r="M9" i="2"/>
  <c r="X94" i="1" l="1"/>
  <c r="G93" i="1"/>
  <c r="O9" i="2"/>
  <c r="L9" i="2"/>
  <c r="N9" i="2" l="1"/>
  <c r="G10" i="2" s="1"/>
  <c r="X95" i="1"/>
  <c r="G94" i="1"/>
  <c r="H10" i="2" l="1"/>
  <c r="K10" i="2" s="1"/>
  <c r="P9" i="2"/>
  <c r="X96" i="1"/>
  <c r="G95" i="1"/>
  <c r="M10" i="2"/>
  <c r="X97" i="1" l="1"/>
  <c r="G96" i="1"/>
  <c r="O10" i="2"/>
  <c r="L10" i="2"/>
  <c r="N10" i="2" l="1"/>
  <c r="G11" i="2" s="1"/>
  <c r="X98" i="1"/>
  <c r="G97" i="1"/>
  <c r="H11" i="2" l="1"/>
  <c r="K11" i="2" s="1"/>
  <c r="P10" i="2"/>
  <c r="X99" i="1"/>
  <c r="G98" i="1"/>
  <c r="M11" i="2"/>
  <c r="X100" i="1" l="1"/>
  <c r="G99" i="1"/>
  <c r="O11" i="2"/>
  <c r="L11" i="2"/>
  <c r="N11" i="2" s="1"/>
  <c r="X101" i="1" l="1"/>
  <c r="G100" i="1"/>
  <c r="P11" i="2"/>
  <c r="G12" i="2"/>
  <c r="H12" i="2" l="1"/>
  <c r="K12" i="2" s="1"/>
  <c r="X102" i="1"/>
  <c r="G101" i="1"/>
  <c r="M12" i="2"/>
  <c r="X103" i="1" l="1"/>
  <c r="G102" i="1"/>
  <c r="O12" i="2"/>
  <c r="L12" i="2"/>
  <c r="N12" i="2" s="1"/>
  <c r="X104" i="1" l="1"/>
  <c r="G103" i="1"/>
  <c r="P12" i="2"/>
  <c r="G13" i="2"/>
  <c r="H13" i="2" l="1"/>
  <c r="K13" i="2" s="1"/>
  <c r="X105" i="1"/>
  <c r="G104" i="1"/>
  <c r="M13" i="2"/>
  <c r="X106" i="1" l="1"/>
  <c r="G105" i="1"/>
  <c r="O13" i="2"/>
  <c r="L13" i="2"/>
  <c r="N13" i="2" s="1"/>
  <c r="X107" i="1" l="1"/>
  <c r="G106" i="1"/>
  <c r="G14" i="2"/>
  <c r="P13" i="2"/>
  <c r="H14" i="2" l="1"/>
  <c r="K14" i="2" s="1"/>
  <c r="X108" i="1"/>
  <c r="X109" i="1" s="1"/>
  <c r="G107" i="1"/>
  <c r="M14" i="2"/>
  <c r="X110" i="1" l="1"/>
  <c r="G109" i="1"/>
  <c r="G108" i="1"/>
  <c r="O14" i="2"/>
  <c r="L14" i="2"/>
  <c r="N14" i="2" s="1"/>
  <c r="G110" i="1" l="1"/>
  <c r="X111" i="1"/>
  <c r="G15" i="2"/>
  <c r="P14" i="2"/>
  <c r="X112" i="1" l="1"/>
  <c r="G111" i="1"/>
  <c r="H15" i="2"/>
  <c r="K15" i="2" s="1"/>
  <c r="M15" i="2"/>
  <c r="G112" i="1" l="1"/>
  <c r="X113" i="1"/>
  <c r="O15" i="2"/>
  <c r="L15" i="2"/>
  <c r="N15" i="2" s="1"/>
  <c r="G113" i="1" l="1"/>
  <c r="X114" i="1"/>
  <c r="G16" i="2"/>
  <c r="P15" i="2"/>
  <c r="G114" i="1" l="1"/>
  <c r="X115" i="1"/>
  <c r="H16" i="2"/>
  <c r="K16" i="2" s="1"/>
  <c r="M16" i="2"/>
  <c r="X116" i="1" l="1"/>
  <c r="G115" i="1"/>
  <c r="O16" i="2"/>
  <c r="L16" i="2"/>
  <c r="N16" i="2" s="1"/>
  <c r="G116" i="1" l="1"/>
  <c r="X117" i="1"/>
  <c r="G17" i="2"/>
  <c r="P16" i="2"/>
  <c r="G117" i="1" l="1"/>
  <c r="X118" i="1"/>
  <c r="G118" i="1" s="1"/>
  <c r="H17" i="2"/>
  <c r="K17" i="2" s="1"/>
  <c r="M17" i="2"/>
  <c r="D84" i="1" s="1"/>
  <c r="I84" i="1" s="1"/>
  <c r="O17" i="2" l="1"/>
  <c r="L17" i="2"/>
  <c r="N17" i="2" l="1"/>
  <c r="P17" i="2" s="1"/>
  <c r="C84" i="1"/>
  <c r="E84" i="1" l="1"/>
  <c r="Y84" i="1"/>
  <c r="G18" i="2"/>
  <c r="H18" i="2" s="1"/>
  <c r="J84" i="1" l="1"/>
  <c r="M18" i="2"/>
  <c r="O18" i="2" s="1"/>
  <c r="K18" i="2"/>
  <c r="C123" i="1" l="1"/>
  <c r="E123" i="1" s="1"/>
  <c r="G123" i="1" s="1"/>
  <c r="L84" i="1"/>
  <c r="P84" i="1" s="1"/>
  <c r="K85" i="1" s="1"/>
  <c r="L18" i="2"/>
  <c r="N18" i="2" s="1"/>
  <c r="P18" i="2" s="1"/>
  <c r="V84" i="1" l="1"/>
  <c r="W84" i="1" s="1"/>
  <c r="K123" i="1"/>
  <c r="Q123" i="1"/>
  <c r="R123" i="1" s="1"/>
  <c r="G19" i="2"/>
  <c r="H19" i="2" s="1"/>
  <c r="Q85" i="1" l="1"/>
  <c r="R85" i="1" s="1"/>
  <c r="S85" i="1" s="1"/>
  <c r="Z84" i="1"/>
  <c r="L124" i="1"/>
  <c r="M124" i="1" s="1"/>
  <c r="U123" i="1"/>
  <c r="F124" i="1"/>
  <c r="M19" i="2"/>
  <c r="O19" i="2" s="1"/>
  <c r="K19" i="2"/>
  <c r="AA84" i="1" l="1"/>
  <c r="AB84" i="1" s="1"/>
  <c r="I43" i="1" s="1"/>
  <c r="M85" i="1"/>
  <c r="T85" i="1"/>
  <c r="N85" i="1" s="1"/>
  <c r="V123" i="1"/>
  <c r="W123" i="1" s="1"/>
  <c r="J43" i="1" s="1"/>
  <c r="N124" i="1"/>
  <c r="L19" i="2"/>
  <c r="N19" i="2" s="1"/>
  <c r="G20" i="2" s="1"/>
  <c r="K43" i="1" l="1"/>
  <c r="U85" i="1"/>
  <c r="H124" i="1"/>
  <c r="O124" i="1"/>
  <c r="H20" i="2"/>
  <c r="K20" i="2" s="1"/>
  <c r="P19" i="2"/>
  <c r="M20" i="2"/>
  <c r="O85" i="1" l="1"/>
  <c r="P124" i="1"/>
  <c r="J124" i="1" s="1"/>
  <c r="I124" i="1"/>
  <c r="O20" i="2"/>
  <c r="L20" i="2"/>
  <c r="N20" i="2" l="1"/>
  <c r="P20" i="2" s="1"/>
  <c r="G21" i="2" l="1"/>
  <c r="H21" i="2" s="1"/>
  <c r="M21" i="2" l="1"/>
  <c r="O21" i="2" s="1"/>
  <c r="K21" i="2"/>
  <c r="L21" i="2" l="1"/>
  <c r="N21" i="2" s="1"/>
  <c r="P21" i="2" s="1"/>
  <c r="G22" i="2" l="1"/>
  <c r="H22" i="2" s="1"/>
  <c r="M22" i="2" l="1"/>
  <c r="O22" i="2" s="1"/>
  <c r="K22" i="2"/>
  <c r="L22" i="2" l="1"/>
  <c r="N22" i="2" s="1"/>
  <c r="G23" i="2" s="1"/>
  <c r="H23" i="2" l="1"/>
  <c r="K23" i="2" s="1"/>
  <c r="P22" i="2"/>
  <c r="M23" i="2"/>
  <c r="O23" i="2" l="1"/>
  <c r="L23" i="2"/>
  <c r="N23" i="2" s="1"/>
  <c r="P23" i="2" l="1"/>
  <c r="G24" i="2"/>
  <c r="H24" i="2" l="1"/>
  <c r="K24" i="2" s="1"/>
  <c r="M24" i="2"/>
  <c r="O24" i="2" l="1"/>
  <c r="L24" i="2"/>
  <c r="N24" i="2" s="1"/>
  <c r="G25" i="2" l="1"/>
  <c r="P24" i="2"/>
  <c r="H25" i="2" l="1"/>
  <c r="K25" i="2" s="1"/>
  <c r="M25" i="2"/>
  <c r="O25" i="2" l="1"/>
  <c r="L25" i="2"/>
  <c r="N25" i="2" s="1"/>
  <c r="P25" i="2" l="1"/>
  <c r="G26" i="2"/>
  <c r="H26" i="2" l="1"/>
  <c r="K26" i="2" s="1"/>
  <c r="M26" i="2"/>
  <c r="O26" i="2" l="1"/>
  <c r="L26" i="2"/>
  <c r="N26" i="2" s="1"/>
  <c r="P26" i="2" l="1"/>
  <c r="G27" i="2"/>
  <c r="H27" i="2" l="1"/>
  <c r="K27" i="2" s="1"/>
  <c r="M27" i="2"/>
  <c r="O27" i="2" l="1"/>
  <c r="L27" i="2"/>
  <c r="N27" i="2" s="1"/>
  <c r="P27" i="2" l="1"/>
  <c r="G28" i="2"/>
  <c r="H28" i="2" l="1"/>
  <c r="K28" i="2" s="1"/>
  <c r="M28" i="2"/>
  <c r="O28" i="2" l="1"/>
  <c r="L28" i="2"/>
  <c r="N28" i="2" s="1"/>
  <c r="P28" i="2" l="1"/>
  <c r="G29" i="2"/>
  <c r="H29" i="2" l="1"/>
  <c r="K29" i="2" s="1"/>
  <c r="M29" i="2"/>
  <c r="D85" i="1" s="1"/>
  <c r="I85" i="1" s="1"/>
  <c r="O29" i="2" l="1"/>
  <c r="L29" i="2"/>
  <c r="N29" i="2" l="1"/>
  <c r="G30" i="2" s="1"/>
  <c r="C85" i="1"/>
  <c r="E85" i="1" l="1"/>
  <c r="Y85" i="1"/>
  <c r="H30" i="2"/>
  <c r="K30" i="2" s="1"/>
  <c r="P29" i="2"/>
  <c r="M30" i="2"/>
  <c r="J85" i="1" l="1"/>
  <c r="O30" i="2"/>
  <c r="L30" i="2"/>
  <c r="C124" i="1" l="1"/>
  <c r="E124" i="1" s="1"/>
  <c r="G124" i="1" s="1"/>
  <c r="K124" i="1" s="1"/>
  <c r="L85" i="1"/>
  <c r="P85" i="1" s="1"/>
  <c r="K86" i="1" s="1"/>
  <c r="N30" i="2"/>
  <c r="G31" i="2" s="1"/>
  <c r="V85" i="1" l="1"/>
  <c r="W85" i="1" s="1"/>
  <c r="F125" i="1"/>
  <c r="Q124" i="1"/>
  <c r="R124" i="1" s="1"/>
  <c r="H31" i="2"/>
  <c r="K31" i="2" s="1"/>
  <c r="P30" i="2"/>
  <c r="M31" i="2"/>
  <c r="Q86" i="1" l="1"/>
  <c r="R86" i="1" s="1"/>
  <c r="S86" i="1" s="1"/>
  <c r="Z85" i="1"/>
  <c r="L125" i="1"/>
  <c r="M125" i="1" s="1"/>
  <c r="N125" i="1" s="1"/>
  <c r="H125" i="1" s="1"/>
  <c r="U124" i="1"/>
  <c r="O31" i="2"/>
  <c r="L31" i="2"/>
  <c r="AA85" i="1" l="1"/>
  <c r="AB85" i="1" s="1"/>
  <c r="I44" i="1" s="1"/>
  <c r="M86" i="1"/>
  <c r="T86" i="1"/>
  <c r="N86" i="1" s="1"/>
  <c r="V124" i="1"/>
  <c r="W124" i="1" s="1"/>
  <c r="J44" i="1" s="1"/>
  <c r="O125" i="1"/>
  <c r="P125" i="1" s="1"/>
  <c r="J125" i="1" s="1"/>
  <c r="N31" i="2"/>
  <c r="G32" i="2" s="1"/>
  <c r="K44" i="1" l="1"/>
  <c r="U86" i="1"/>
  <c r="I125" i="1"/>
  <c r="H32" i="2"/>
  <c r="K32" i="2" s="1"/>
  <c r="P31" i="2"/>
  <c r="M32" i="2"/>
  <c r="O86" i="1" l="1"/>
  <c r="O32" i="2"/>
  <c r="L32" i="2"/>
  <c r="N32" i="2" l="1"/>
  <c r="G33" i="2" s="1"/>
  <c r="H33" i="2" l="1"/>
  <c r="K33" i="2" s="1"/>
  <c r="P32" i="2"/>
  <c r="M33" i="2"/>
  <c r="O33" i="2" l="1"/>
  <c r="L33" i="2"/>
  <c r="N33" i="2" l="1"/>
  <c r="P33" i="2" s="1"/>
  <c r="G34" i="2" l="1"/>
  <c r="H34" i="2" s="1"/>
  <c r="M34" i="2" l="1"/>
  <c r="O34" i="2" s="1"/>
  <c r="K34" i="2"/>
  <c r="L34" i="2" l="1"/>
  <c r="N34" i="2" s="1"/>
  <c r="P34" i="2" s="1"/>
  <c r="G35" i="2" l="1"/>
  <c r="H35" i="2" s="1"/>
  <c r="M35" i="2" l="1"/>
  <c r="O35" i="2" s="1"/>
  <c r="K35" i="2"/>
  <c r="L35" i="2" l="1"/>
  <c r="N35" i="2" s="1"/>
  <c r="G36" i="2" s="1"/>
  <c r="P35" i="2" l="1"/>
  <c r="H36" i="2"/>
  <c r="K36" i="2" s="1"/>
  <c r="M36" i="2"/>
  <c r="O36" i="2" l="1"/>
  <c r="L36" i="2"/>
  <c r="N36" i="2" s="1"/>
  <c r="P36" i="2" l="1"/>
  <c r="G37" i="2"/>
  <c r="H37" i="2" l="1"/>
  <c r="K37" i="2" s="1"/>
  <c r="M37" i="2"/>
  <c r="O37" i="2" l="1"/>
  <c r="L37" i="2"/>
  <c r="N37" i="2" s="1"/>
  <c r="G38" i="2" l="1"/>
  <c r="P37" i="2"/>
  <c r="H38" i="2" l="1"/>
  <c r="K38" i="2" s="1"/>
  <c r="M38" i="2"/>
  <c r="O38" i="2" l="1"/>
  <c r="L38" i="2"/>
  <c r="N38" i="2" s="1"/>
  <c r="G39" i="2" l="1"/>
  <c r="P38" i="2"/>
  <c r="H39" i="2" l="1"/>
  <c r="K39" i="2" s="1"/>
  <c r="M39" i="2"/>
  <c r="O39" i="2" l="1"/>
  <c r="L39" i="2"/>
  <c r="N39" i="2" s="1"/>
  <c r="G40" i="2" l="1"/>
  <c r="P39" i="2"/>
  <c r="H40" i="2" l="1"/>
  <c r="K40" i="2" s="1"/>
  <c r="M40" i="2"/>
  <c r="O40" i="2" l="1"/>
  <c r="L40" i="2"/>
  <c r="N40" i="2" s="1"/>
  <c r="G41" i="2" l="1"/>
  <c r="P40" i="2"/>
  <c r="H41" i="2" l="1"/>
  <c r="K41" i="2" s="1"/>
  <c r="M41" i="2"/>
  <c r="D86" i="1" s="1"/>
  <c r="I86" i="1" s="1"/>
  <c r="O41" i="2" l="1"/>
  <c r="L41" i="2"/>
  <c r="N41" i="2" l="1"/>
  <c r="P41" i="2" s="1"/>
  <c r="C86" i="1"/>
  <c r="E86" i="1" l="1"/>
  <c r="Y86" i="1"/>
  <c r="G42" i="2"/>
  <c r="H42" i="2" s="1"/>
  <c r="J86" i="1" l="1"/>
  <c r="L86" i="1" s="1"/>
  <c r="V86" i="1" s="1"/>
  <c r="M42" i="2"/>
  <c r="O42" i="2" s="1"/>
  <c r="K42" i="2"/>
  <c r="C125" i="1" l="1"/>
  <c r="E125" i="1" s="1"/>
  <c r="G125" i="1" s="1"/>
  <c r="K125" i="1" s="1"/>
  <c r="W86" i="1"/>
  <c r="P86" i="1"/>
  <c r="K87" i="1" s="1"/>
  <c r="L42" i="2"/>
  <c r="N42" i="2" s="1"/>
  <c r="P42" i="2" s="1"/>
  <c r="Q87" i="1" l="1"/>
  <c r="R87" i="1" s="1"/>
  <c r="Z86" i="1"/>
  <c r="F126" i="1"/>
  <c r="Q125" i="1"/>
  <c r="R125" i="1" s="1"/>
  <c r="G43" i="2"/>
  <c r="H43" i="2" s="1"/>
  <c r="AA86" i="1" l="1"/>
  <c r="AB86" i="1" s="1"/>
  <c r="I45" i="1" s="1"/>
  <c r="S87" i="1"/>
  <c r="L126" i="1"/>
  <c r="M126" i="1" s="1"/>
  <c r="N126" i="1" s="1"/>
  <c r="H126" i="1" s="1"/>
  <c r="U125" i="1"/>
  <c r="M43" i="2"/>
  <c r="O43" i="2" s="1"/>
  <c r="K43" i="2"/>
  <c r="M87" i="1" l="1"/>
  <c r="T87" i="1"/>
  <c r="N87" i="1" s="1"/>
  <c r="V125" i="1"/>
  <c r="W125" i="1" s="1"/>
  <c r="J45" i="1" s="1"/>
  <c r="K45" i="1" s="1"/>
  <c r="O126" i="1"/>
  <c r="P126" i="1" s="1"/>
  <c r="J126" i="1" s="1"/>
  <c r="L43" i="2"/>
  <c r="N43" i="2" s="1"/>
  <c r="G44" i="2" s="1"/>
  <c r="U87" i="1" l="1"/>
  <c r="O87" i="1" s="1"/>
  <c r="I126" i="1"/>
  <c r="H44" i="2"/>
  <c r="K44" i="2" s="1"/>
  <c r="P43" i="2"/>
  <c r="M44" i="2"/>
  <c r="O44" i="2" l="1"/>
  <c r="L44" i="2"/>
  <c r="N44" i="2" l="1"/>
  <c r="P44" i="2" s="1"/>
  <c r="G45" i="2" l="1"/>
  <c r="H45" i="2" s="1"/>
  <c r="M45" i="2" l="1"/>
  <c r="O45" i="2" s="1"/>
  <c r="K45" i="2"/>
  <c r="L45" i="2" l="1"/>
  <c r="N45" i="2" s="1"/>
  <c r="G46" i="2" s="1"/>
  <c r="H46" i="2" l="1"/>
  <c r="K46" i="2" s="1"/>
  <c r="P45" i="2"/>
  <c r="M46" i="2"/>
  <c r="O46" i="2" l="1"/>
  <c r="L46" i="2"/>
  <c r="N46" i="2" l="1"/>
  <c r="G47" i="2" s="1"/>
  <c r="H47" i="2" l="1"/>
  <c r="K47" i="2" s="1"/>
  <c r="P46" i="2"/>
  <c r="M47" i="2"/>
  <c r="O47" i="2" l="1"/>
  <c r="L47" i="2"/>
  <c r="N47" i="2" s="1"/>
  <c r="G48" i="2" l="1"/>
  <c r="P47" i="2"/>
  <c r="H48" i="2" l="1"/>
  <c r="K48" i="2" s="1"/>
  <c r="M48" i="2"/>
  <c r="O48" i="2" l="1"/>
  <c r="L48" i="2"/>
  <c r="N48" i="2" s="1"/>
  <c r="G49" i="2" l="1"/>
  <c r="P48" i="2"/>
  <c r="H49" i="2" l="1"/>
  <c r="K49" i="2" s="1"/>
  <c r="M49" i="2"/>
  <c r="O49" i="2" l="1"/>
  <c r="L49" i="2"/>
  <c r="N49" i="2" s="1"/>
  <c r="P49" i="2" l="1"/>
  <c r="G50" i="2"/>
  <c r="H50" i="2" l="1"/>
  <c r="K50" i="2" s="1"/>
  <c r="M50" i="2"/>
  <c r="O50" i="2" l="1"/>
  <c r="L50" i="2"/>
  <c r="N50" i="2" s="1"/>
  <c r="P50" i="2" l="1"/>
  <c r="G51" i="2"/>
  <c r="H51" i="2" l="1"/>
  <c r="K51" i="2" s="1"/>
  <c r="M51" i="2"/>
  <c r="O51" i="2" l="1"/>
  <c r="L51" i="2"/>
  <c r="N51" i="2" s="1"/>
  <c r="G52" i="2" l="1"/>
  <c r="P51" i="2"/>
  <c r="H52" i="2" l="1"/>
  <c r="K52" i="2" s="1"/>
  <c r="M52" i="2"/>
  <c r="O52" i="2" l="1"/>
  <c r="L52" i="2"/>
  <c r="N52" i="2" s="1"/>
  <c r="G53" i="2" l="1"/>
  <c r="P52" i="2"/>
  <c r="H53" i="2" l="1"/>
  <c r="K53" i="2" s="1"/>
  <c r="M53" i="2"/>
  <c r="D87" i="1" s="1"/>
  <c r="I87" i="1" s="1"/>
  <c r="O53" i="2" l="1"/>
  <c r="L53" i="2"/>
  <c r="N53" i="2" l="1"/>
  <c r="G54" i="2" s="1"/>
  <c r="C87" i="1"/>
  <c r="E87" i="1" l="1"/>
  <c r="Y87" i="1"/>
  <c r="H54" i="2"/>
  <c r="K54" i="2" s="1"/>
  <c r="P53" i="2"/>
  <c r="M54" i="2"/>
  <c r="J87" i="1" l="1"/>
  <c r="O54" i="2"/>
  <c r="L54" i="2"/>
  <c r="C126" i="1" l="1"/>
  <c r="E126" i="1" s="1"/>
  <c r="G126" i="1" s="1"/>
  <c r="K126" i="1" s="1"/>
  <c r="L87" i="1"/>
  <c r="V87" i="1" s="1"/>
  <c r="W87" i="1" s="1"/>
  <c r="N54" i="2"/>
  <c r="G55" i="2" s="1"/>
  <c r="P87" i="1" l="1"/>
  <c r="K88" i="1" s="1"/>
  <c r="Q88" i="1"/>
  <c r="R88" i="1" s="1"/>
  <c r="Z87" i="1"/>
  <c r="F127" i="1"/>
  <c r="Q126" i="1"/>
  <c r="R126" i="1" s="1"/>
  <c r="H55" i="2"/>
  <c r="K55" i="2" s="1"/>
  <c r="P54" i="2"/>
  <c r="M55" i="2"/>
  <c r="AA87" i="1" l="1"/>
  <c r="AB87" i="1" s="1"/>
  <c r="I46" i="1" s="1"/>
  <c r="S88" i="1"/>
  <c r="T88" i="1" s="1"/>
  <c r="N88" i="1" s="1"/>
  <c r="L127" i="1"/>
  <c r="M127" i="1" s="1"/>
  <c r="N127" i="1" s="1"/>
  <c r="H127" i="1" s="1"/>
  <c r="U126" i="1"/>
  <c r="O55" i="2"/>
  <c r="L55" i="2"/>
  <c r="M88" i="1" l="1"/>
  <c r="U88" i="1"/>
  <c r="V126" i="1"/>
  <c r="W126" i="1" s="1"/>
  <c r="J46" i="1" s="1"/>
  <c r="K46" i="1" s="1"/>
  <c r="O127" i="1"/>
  <c r="I127" i="1" s="1"/>
  <c r="N55" i="2"/>
  <c r="G56" i="2" s="1"/>
  <c r="P127" i="1" l="1"/>
  <c r="J127" i="1" s="1"/>
  <c r="O88" i="1"/>
  <c r="H56" i="2"/>
  <c r="K56" i="2" s="1"/>
  <c r="P55" i="2"/>
  <c r="M56" i="2"/>
  <c r="O56" i="2" l="1"/>
  <c r="L56" i="2"/>
  <c r="N56" i="2" l="1"/>
  <c r="P56" i="2" s="1"/>
  <c r="G57" i="2" l="1"/>
  <c r="H57" i="2" s="1"/>
  <c r="M57" i="2" l="1"/>
  <c r="O57" i="2" s="1"/>
  <c r="K57" i="2"/>
  <c r="L57" i="2" l="1"/>
  <c r="N57" i="2" s="1"/>
  <c r="G58" i="2" s="1"/>
  <c r="H58" i="2" l="1"/>
  <c r="K58" i="2" s="1"/>
  <c r="P57" i="2"/>
  <c r="M58" i="2"/>
  <c r="O58" i="2" l="1"/>
  <c r="L58" i="2"/>
  <c r="N58" i="2" l="1"/>
  <c r="P58" i="2" s="1"/>
  <c r="G59" i="2" l="1"/>
  <c r="H59" i="2" s="1"/>
  <c r="M59" i="2" l="1"/>
  <c r="O59" i="2" s="1"/>
  <c r="K59" i="2"/>
  <c r="L59" i="2" l="1"/>
  <c r="N59" i="2" s="1"/>
  <c r="P59" i="2" s="1"/>
  <c r="G60" i="2" l="1"/>
  <c r="H60" i="2" s="1"/>
  <c r="K60" i="2" s="1"/>
  <c r="M60" i="2" l="1"/>
  <c r="O60" i="2" s="1"/>
  <c r="L60" i="2" l="1"/>
  <c r="N60" i="2" s="1"/>
  <c r="G61" i="2" s="1"/>
  <c r="P60" i="2" l="1"/>
  <c r="H61" i="2"/>
  <c r="K61" i="2" s="1"/>
  <c r="M61" i="2"/>
  <c r="O61" i="2" l="1"/>
  <c r="L61" i="2"/>
  <c r="N61" i="2" s="1"/>
  <c r="G62" i="2" l="1"/>
  <c r="P61" i="2"/>
  <c r="H62" i="2" l="1"/>
  <c r="K62" i="2" s="1"/>
  <c r="M62" i="2"/>
  <c r="O62" i="2" l="1"/>
  <c r="L62" i="2"/>
  <c r="N62" i="2" s="1"/>
  <c r="G63" i="2" l="1"/>
  <c r="P62" i="2"/>
  <c r="H63" i="2" l="1"/>
  <c r="K63" i="2" s="1"/>
  <c r="M63" i="2"/>
  <c r="O63" i="2" l="1"/>
  <c r="L63" i="2"/>
  <c r="N63" i="2" s="1"/>
  <c r="G64" i="2" l="1"/>
  <c r="P63" i="2"/>
  <c r="H64" i="2" l="1"/>
  <c r="K64" i="2" s="1"/>
  <c r="M64" i="2"/>
  <c r="O64" i="2" l="1"/>
  <c r="L64" i="2"/>
  <c r="N64" i="2" s="1"/>
  <c r="G65" i="2" l="1"/>
  <c r="P64" i="2"/>
  <c r="H65" i="2" l="1"/>
  <c r="K65" i="2" s="1"/>
  <c r="M65" i="2"/>
  <c r="D88" i="1" s="1"/>
  <c r="I88" i="1" s="1"/>
  <c r="O65" i="2" l="1"/>
  <c r="L65" i="2"/>
  <c r="N65" i="2" l="1"/>
  <c r="P65" i="2" s="1"/>
  <c r="C88" i="1"/>
  <c r="E88" i="1" l="1"/>
  <c r="Y88" i="1"/>
  <c r="G66" i="2"/>
  <c r="H66" i="2" s="1"/>
  <c r="J88" i="1" l="1"/>
  <c r="L88" i="1" s="1"/>
  <c r="V88" i="1" s="1"/>
  <c r="M66" i="2"/>
  <c r="O66" i="2" s="1"/>
  <c r="K66" i="2"/>
  <c r="C127" i="1" l="1"/>
  <c r="E127" i="1" s="1"/>
  <c r="G127" i="1" s="1"/>
  <c r="K127" i="1" s="1"/>
  <c r="W88" i="1"/>
  <c r="P88" i="1"/>
  <c r="K89" i="1" s="1"/>
  <c r="L66" i="2"/>
  <c r="N66" i="2" s="1"/>
  <c r="P66" i="2" s="1"/>
  <c r="Q89" i="1" l="1"/>
  <c r="R89" i="1" s="1"/>
  <c r="Z88" i="1"/>
  <c r="F128" i="1"/>
  <c r="Q127" i="1"/>
  <c r="R127" i="1" s="1"/>
  <c r="G67" i="2"/>
  <c r="H67" i="2" s="1"/>
  <c r="AA88" i="1" l="1"/>
  <c r="AB88" i="1" s="1"/>
  <c r="I47" i="1" s="1"/>
  <c r="S89" i="1"/>
  <c r="T89" i="1" s="1"/>
  <c r="N89" i="1" s="1"/>
  <c r="L128" i="1"/>
  <c r="M128" i="1" s="1"/>
  <c r="N128" i="1" s="1"/>
  <c r="H128" i="1" s="1"/>
  <c r="U127" i="1"/>
  <c r="M67" i="2"/>
  <c r="O67" i="2" s="1"/>
  <c r="K67" i="2"/>
  <c r="M89" i="1" l="1"/>
  <c r="U89" i="1"/>
  <c r="V127" i="1"/>
  <c r="W127" i="1" s="1"/>
  <c r="J47" i="1" s="1"/>
  <c r="K47" i="1" s="1"/>
  <c r="O128" i="1"/>
  <c r="P128" i="1" s="1"/>
  <c r="J128" i="1" s="1"/>
  <c r="L67" i="2"/>
  <c r="N67" i="2" s="1"/>
  <c r="G68" i="2" s="1"/>
  <c r="O89" i="1" l="1"/>
  <c r="I128" i="1"/>
  <c r="H68" i="2"/>
  <c r="K68" i="2" s="1"/>
  <c r="P67" i="2"/>
  <c r="M68" i="2"/>
  <c r="O68" i="2" l="1"/>
  <c r="L68" i="2"/>
  <c r="N68" i="2" l="1"/>
  <c r="G69" i="2" s="1"/>
  <c r="H69" i="2" l="1"/>
  <c r="K69" i="2" s="1"/>
  <c r="P68" i="2"/>
  <c r="M69" i="2"/>
  <c r="O69" i="2" l="1"/>
  <c r="L69" i="2"/>
  <c r="N69" i="2" l="1"/>
  <c r="P69" i="2" s="1"/>
  <c r="G70" i="2" l="1"/>
  <c r="H70" i="2" s="1"/>
  <c r="M70" i="2" l="1"/>
  <c r="O70" i="2" s="1"/>
  <c r="K70" i="2"/>
  <c r="L70" i="2" l="1"/>
  <c r="N70" i="2" s="1"/>
  <c r="G71" i="2" s="1"/>
  <c r="H71" i="2" l="1"/>
  <c r="K71" i="2" s="1"/>
  <c r="P70" i="2"/>
  <c r="M71" i="2"/>
  <c r="O71" i="2" l="1"/>
  <c r="L71" i="2"/>
  <c r="N71" i="2" s="1"/>
  <c r="P71" i="2" l="1"/>
  <c r="G72" i="2"/>
  <c r="H72" i="2" l="1"/>
  <c r="K72" i="2" s="1"/>
  <c r="M72" i="2"/>
  <c r="O72" i="2" l="1"/>
  <c r="L72" i="2"/>
  <c r="N72" i="2" s="1"/>
  <c r="G73" i="2" l="1"/>
  <c r="P72" i="2"/>
  <c r="H73" i="2" l="1"/>
  <c r="K73" i="2" s="1"/>
  <c r="M73" i="2"/>
  <c r="O73" i="2" l="1"/>
  <c r="L73" i="2"/>
  <c r="N73" i="2" s="1"/>
  <c r="G74" i="2" l="1"/>
  <c r="P73" i="2"/>
  <c r="H74" i="2" l="1"/>
  <c r="K74" i="2" s="1"/>
  <c r="M74" i="2"/>
  <c r="O74" i="2" l="1"/>
  <c r="L74" i="2"/>
  <c r="N74" i="2" s="1"/>
  <c r="P74" i="2" l="1"/>
  <c r="G75" i="2"/>
  <c r="H75" i="2" l="1"/>
  <c r="K75" i="2" s="1"/>
  <c r="M75" i="2"/>
  <c r="O75" i="2" l="1"/>
  <c r="L75" i="2"/>
  <c r="N75" i="2" s="1"/>
  <c r="P75" i="2" l="1"/>
  <c r="G76" i="2"/>
  <c r="H76" i="2" l="1"/>
  <c r="K76" i="2" s="1"/>
  <c r="M76" i="2"/>
  <c r="O76" i="2" l="1"/>
  <c r="L76" i="2"/>
  <c r="N76" i="2" s="1"/>
  <c r="G77" i="2" l="1"/>
  <c r="P76" i="2"/>
  <c r="H77" i="2" l="1"/>
  <c r="K77" i="2" s="1"/>
  <c r="M77" i="2"/>
  <c r="D89" i="1" s="1"/>
  <c r="I89" i="1" s="1"/>
  <c r="O77" i="2" l="1"/>
  <c r="L77" i="2"/>
  <c r="N77" i="2" l="1"/>
  <c r="G78" i="2" s="1"/>
  <c r="C89" i="1"/>
  <c r="E89" i="1" l="1"/>
  <c r="Y89" i="1"/>
  <c r="H78" i="2"/>
  <c r="K78" i="2" s="1"/>
  <c r="P77" i="2"/>
  <c r="M78" i="2"/>
  <c r="J89" i="1" l="1"/>
  <c r="L89" i="1" s="1"/>
  <c r="V89" i="1" s="1"/>
  <c r="O78" i="2"/>
  <c r="L78" i="2"/>
  <c r="C128" i="1" l="1"/>
  <c r="E128" i="1" s="1"/>
  <c r="G128" i="1" s="1"/>
  <c r="K128" i="1" s="1"/>
  <c r="W89" i="1"/>
  <c r="P89" i="1"/>
  <c r="K90" i="1" s="1"/>
  <c r="N78" i="2"/>
  <c r="G79" i="2" s="1"/>
  <c r="Q90" i="1" l="1"/>
  <c r="R90" i="1" s="1"/>
  <c r="Z89" i="1"/>
  <c r="F129" i="1"/>
  <c r="Q128" i="1"/>
  <c r="R128" i="1" s="1"/>
  <c r="H79" i="2"/>
  <c r="K79" i="2" s="1"/>
  <c r="P78" i="2"/>
  <c r="M79" i="2"/>
  <c r="AA89" i="1" l="1"/>
  <c r="AB89" i="1" s="1"/>
  <c r="I48" i="1" s="1"/>
  <c r="S90" i="1"/>
  <c r="T90" i="1" s="1"/>
  <c r="N90" i="1" s="1"/>
  <c r="L129" i="1"/>
  <c r="M129" i="1" s="1"/>
  <c r="N129" i="1" s="1"/>
  <c r="H129" i="1" s="1"/>
  <c r="U128" i="1"/>
  <c r="O79" i="2"/>
  <c r="L79" i="2"/>
  <c r="M90" i="1" l="1"/>
  <c r="U90" i="1"/>
  <c r="V128" i="1"/>
  <c r="W128" i="1" s="1"/>
  <c r="J48" i="1" s="1"/>
  <c r="K48" i="1" s="1"/>
  <c r="O129" i="1"/>
  <c r="I129" i="1" s="1"/>
  <c r="N79" i="2"/>
  <c r="G80" i="2" s="1"/>
  <c r="O90" i="1" l="1"/>
  <c r="P129" i="1"/>
  <c r="J129" i="1" s="1"/>
  <c r="H80" i="2"/>
  <c r="K80" i="2" s="1"/>
  <c r="P79" i="2"/>
  <c r="M80" i="2"/>
  <c r="O80" i="2" l="1"/>
  <c r="L80" i="2"/>
  <c r="N80" i="2" l="1"/>
  <c r="G81" i="2" s="1"/>
  <c r="H81" i="2" l="1"/>
  <c r="K81" i="2" s="1"/>
  <c r="P80" i="2"/>
  <c r="M81" i="2"/>
  <c r="O81" i="2" l="1"/>
  <c r="L81" i="2"/>
  <c r="N81" i="2" l="1"/>
  <c r="P81" i="2" s="1"/>
  <c r="G82" i="2" l="1"/>
  <c r="H82" i="2" s="1"/>
  <c r="M82" i="2" l="1"/>
  <c r="O82" i="2" s="1"/>
  <c r="K82" i="2"/>
  <c r="L82" i="2" l="1"/>
  <c r="N82" i="2" s="1"/>
  <c r="P82" i="2" s="1"/>
  <c r="G83" i="2" l="1"/>
  <c r="H83" i="2" s="1"/>
  <c r="M83" i="2" l="1"/>
  <c r="O83" i="2" s="1"/>
  <c r="K83" i="2"/>
  <c r="L83" i="2" l="1"/>
  <c r="N83" i="2" s="1"/>
  <c r="P83" i="2" s="1"/>
  <c r="G84" i="2" l="1"/>
  <c r="H84" i="2" s="1"/>
  <c r="K84" i="2" s="1"/>
  <c r="M84" i="2" l="1"/>
  <c r="O84" i="2" s="1"/>
  <c r="L84" i="2" l="1"/>
  <c r="N84" i="2" s="1"/>
  <c r="G85" i="2" s="1"/>
  <c r="P84" i="2" l="1"/>
  <c r="H85" i="2"/>
  <c r="K85" i="2" s="1"/>
  <c r="M85" i="2"/>
  <c r="O85" i="2" l="1"/>
  <c r="L85" i="2"/>
  <c r="N85" i="2" s="1"/>
  <c r="G86" i="2" l="1"/>
  <c r="P85" i="2"/>
  <c r="H86" i="2" l="1"/>
  <c r="K86" i="2" s="1"/>
  <c r="M86" i="2"/>
  <c r="O86" i="2" l="1"/>
  <c r="L86" i="2"/>
  <c r="N86" i="2" s="1"/>
  <c r="G87" i="2" l="1"/>
  <c r="P86" i="2"/>
  <c r="H87" i="2" l="1"/>
  <c r="K87" i="2" s="1"/>
  <c r="M87" i="2"/>
  <c r="O87" i="2" l="1"/>
  <c r="L87" i="2"/>
  <c r="N87" i="2" s="1"/>
  <c r="G88" i="2" l="1"/>
  <c r="P87" i="2"/>
  <c r="H88" i="2" l="1"/>
  <c r="K88" i="2" s="1"/>
  <c r="M88" i="2"/>
  <c r="O88" i="2" l="1"/>
  <c r="L88" i="2"/>
  <c r="N88" i="2" s="1"/>
  <c r="G89" i="2" l="1"/>
  <c r="P88" i="2"/>
  <c r="H89" i="2" l="1"/>
  <c r="K89" i="2" s="1"/>
  <c r="M89" i="2"/>
  <c r="D90" i="1" s="1"/>
  <c r="I90" i="1" s="1"/>
  <c r="O89" i="2" l="1"/>
  <c r="L89" i="2"/>
  <c r="N89" i="2" l="1"/>
  <c r="G90" i="2" s="1"/>
  <c r="C90" i="1"/>
  <c r="E90" i="1" l="1"/>
  <c r="Y90" i="1"/>
  <c r="P89" i="2"/>
  <c r="H90" i="2"/>
  <c r="K90" i="2" s="1"/>
  <c r="M90" i="2"/>
  <c r="J90" i="1" l="1"/>
  <c r="L90" i="1" s="1"/>
  <c r="V90" i="1" s="1"/>
  <c r="O90" i="2"/>
  <c r="L90" i="2"/>
  <c r="C129" i="1" l="1"/>
  <c r="E129" i="1" s="1"/>
  <c r="G129" i="1" s="1"/>
  <c r="K129" i="1" s="1"/>
  <c r="W90" i="1"/>
  <c r="P90" i="1"/>
  <c r="K91" i="1" s="1"/>
  <c r="N90" i="2"/>
  <c r="P90" i="2" s="1"/>
  <c r="Q91" i="1" l="1"/>
  <c r="R91" i="1" s="1"/>
  <c r="Z90" i="1"/>
  <c r="F130" i="1"/>
  <c r="Q129" i="1"/>
  <c r="R129" i="1" s="1"/>
  <c r="G91" i="2"/>
  <c r="H91" i="2" s="1"/>
  <c r="AA90" i="1" l="1"/>
  <c r="AB90" i="1" s="1"/>
  <c r="I49" i="1" s="1"/>
  <c r="S91" i="1"/>
  <c r="L130" i="1"/>
  <c r="M130" i="1" s="1"/>
  <c r="N130" i="1" s="1"/>
  <c r="H130" i="1" s="1"/>
  <c r="U129" i="1"/>
  <c r="M91" i="2"/>
  <c r="O91" i="2" s="1"/>
  <c r="K91" i="2"/>
  <c r="M91" i="1" l="1"/>
  <c r="T91" i="1"/>
  <c r="N91" i="1" s="1"/>
  <c r="V129" i="1"/>
  <c r="W129" i="1" s="1"/>
  <c r="J49" i="1" s="1"/>
  <c r="K49" i="1" s="1"/>
  <c r="O130" i="1"/>
  <c r="P130" i="1" s="1"/>
  <c r="J130" i="1" s="1"/>
  <c r="L91" i="2"/>
  <c r="N91" i="2" s="1"/>
  <c r="P91" i="2" s="1"/>
  <c r="U91" i="1" l="1"/>
  <c r="I130" i="1"/>
  <c r="G92" i="2"/>
  <c r="H92" i="2" s="1"/>
  <c r="O91" i="1" l="1"/>
  <c r="M92" i="2"/>
  <c r="O92" i="2" s="1"/>
  <c r="K92" i="2"/>
  <c r="L92" i="2" l="1"/>
  <c r="N92" i="2" s="1"/>
  <c r="G93" i="2" s="1"/>
  <c r="H93" i="2" l="1"/>
  <c r="K93" i="2" s="1"/>
  <c r="P92" i="2"/>
  <c r="M93" i="2"/>
  <c r="O93" i="2" l="1"/>
  <c r="L93" i="2"/>
  <c r="N93" i="2" l="1"/>
  <c r="G94" i="2" s="1"/>
  <c r="H94" i="2" l="1"/>
  <c r="K94" i="2" s="1"/>
  <c r="P93" i="2"/>
  <c r="M94" i="2"/>
  <c r="O94" i="2" l="1"/>
  <c r="L94" i="2"/>
  <c r="N94" i="2" l="1"/>
  <c r="G95" i="2" s="1"/>
  <c r="H95" i="2" l="1"/>
  <c r="K95" i="2" s="1"/>
  <c r="P94" i="2"/>
  <c r="M95" i="2"/>
  <c r="O95" i="2" l="1"/>
  <c r="L95" i="2"/>
  <c r="N95" i="2" s="1"/>
  <c r="G96" i="2" l="1"/>
  <c r="P95" i="2"/>
  <c r="H96" i="2" l="1"/>
  <c r="K96" i="2" s="1"/>
  <c r="M96" i="2"/>
  <c r="O96" i="2" l="1"/>
  <c r="L96" i="2"/>
  <c r="N96" i="2" s="1"/>
  <c r="G97" i="2" l="1"/>
  <c r="P96" i="2"/>
  <c r="H97" i="2" l="1"/>
  <c r="K97" i="2" s="1"/>
  <c r="M97" i="2"/>
  <c r="O97" i="2" l="1"/>
  <c r="L97" i="2"/>
  <c r="N97" i="2" s="1"/>
  <c r="G98" i="2" l="1"/>
  <c r="P97" i="2"/>
  <c r="H98" i="2" l="1"/>
  <c r="K98" i="2" s="1"/>
  <c r="M98" i="2"/>
  <c r="O98" i="2" l="1"/>
  <c r="L98" i="2"/>
  <c r="N98" i="2" s="1"/>
  <c r="G99" i="2" l="1"/>
  <c r="P98" i="2"/>
  <c r="H99" i="2" l="1"/>
  <c r="K99" i="2" s="1"/>
  <c r="M99" i="2"/>
  <c r="O99" i="2" l="1"/>
  <c r="L99" i="2"/>
  <c r="N99" i="2" s="1"/>
  <c r="P99" i="2" l="1"/>
  <c r="G100" i="2"/>
  <c r="H100" i="2" l="1"/>
  <c r="K100" i="2" s="1"/>
  <c r="M100" i="2"/>
  <c r="O100" i="2" l="1"/>
  <c r="L100" i="2"/>
  <c r="N100" i="2" s="1"/>
  <c r="P100" i="2" l="1"/>
  <c r="G101" i="2"/>
  <c r="H101" i="2" l="1"/>
  <c r="K101" i="2" s="1"/>
  <c r="M101" i="2"/>
  <c r="D91" i="1" s="1"/>
  <c r="I91" i="1" s="1"/>
  <c r="O101" i="2" l="1"/>
  <c r="L101" i="2"/>
  <c r="N101" i="2" l="1"/>
  <c r="G102" i="2" s="1"/>
  <c r="C91" i="1"/>
  <c r="E91" i="1" l="1"/>
  <c r="Y91" i="1"/>
  <c r="H102" i="2"/>
  <c r="K102" i="2" s="1"/>
  <c r="P101" i="2"/>
  <c r="M102" i="2"/>
  <c r="J91" i="1" l="1"/>
  <c r="L91" i="1" s="1"/>
  <c r="V91" i="1" s="1"/>
  <c r="O102" i="2"/>
  <c r="L102" i="2"/>
  <c r="C130" i="1" l="1"/>
  <c r="E130" i="1" s="1"/>
  <c r="G130" i="1" s="1"/>
  <c r="K130" i="1" s="1"/>
  <c r="W91" i="1"/>
  <c r="P91" i="1"/>
  <c r="K92" i="1" s="1"/>
  <c r="N102" i="2"/>
  <c r="G103" i="2" s="1"/>
  <c r="Q92" i="1" l="1"/>
  <c r="R92" i="1" s="1"/>
  <c r="Z91" i="1"/>
  <c r="F131" i="1"/>
  <c r="Q130" i="1"/>
  <c r="R130" i="1" s="1"/>
  <c r="H103" i="2"/>
  <c r="K103" i="2" s="1"/>
  <c r="P102" i="2"/>
  <c r="M103" i="2"/>
  <c r="AA91" i="1" l="1"/>
  <c r="AB91" i="1" s="1"/>
  <c r="I50" i="1" s="1"/>
  <c r="S92" i="1"/>
  <c r="T92" i="1" s="1"/>
  <c r="N92" i="1" s="1"/>
  <c r="L131" i="1"/>
  <c r="M131" i="1" s="1"/>
  <c r="N131" i="1" s="1"/>
  <c r="O131" i="1" s="1"/>
  <c r="P131" i="1" s="1"/>
  <c r="J131" i="1" s="1"/>
  <c r="U130" i="1"/>
  <c r="O103" i="2"/>
  <c r="L103" i="2"/>
  <c r="M92" i="1" l="1"/>
  <c r="U92" i="1"/>
  <c r="V130" i="1"/>
  <c r="W130" i="1" s="1"/>
  <c r="J50" i="1" s="1"/>
  <c r="K50" i="1" s="1"/>
  <c r="H131" i="1"/>
  <c r="I131" i="1"/>
  <c r="N103" i="2"/>
  <c r="G104" i="2" s="1"/>
  <c r="O92" i="1" l="1"/>
  <c r="H104" i="2"/>
  <c r="K104" i="2" s="1"/>
  <c r="P103" i="2"/>
  <c r="M104" i="2"/>
  <c r="O104" i="2" l="1"/>
  <c r="L104" i="2"/>
  <c r="N104" i="2" l="1"/>
  <c r="G105" i="2" s="1"/>
  <c r="H105" i="2" l="1"/>
  <c r="K105" i="2" s="1"/>
  <c r="P104" i="2"/>
  <c r="M105" i="2"/>
  <c r="O105" i="2" l="1"/>
  <c r="L105" i="2"/>
  <c r="N105" i="2" l="1"/>
  <c r="G106" i="2" s="1"/>
  <c r="H106" i="2" l="1"/>
  <c r="K106" i="2" s="1"/>
  <c r="P105" i="2"/>
  <c r="M106" i="2"/>
  <c r="O106" i="2" l="1"/>
  <c r="L106" i="2"/>
  <c r="N106" i="2" l="1"/>
  <c r="G107" i="2" s="1"/>
  <c r="H107" i="2" l="1"/>
  <c r="K107" i="2" s="1"/>
  <c r="P106" i="2"/>
  <c r="M107" i="2"/>
  <c r="O107" i="2" l="1"/>
  <c r="L107" i="2"/>
  <c r="N107" i="2" s="1"/>
  <c r="P107" i="2" l="1"/>
  <c r="G108" i="2"/>
  <c r="H108" i="2" l="1"/>
  <c r="K108" i="2" s="1"/>
  <c r="M108" i="2"/>
  <c r="O108" i="2" l="1"/>
  <c r="L108" i="2"/>
  <c r="N108" i="2" s="1"/>
  <c r="P108" i="2" l="1"/>
  <c r="G109" i="2"/>
  <c r="H109" i="2" l="1"/>
  <c r="K109" i="2" s="1"/>
  <c r="M109" i="2"/>
  <c r="O109" i="2" l="1"/>
  <c r="L109" i="2"/>
  <c r="N109" i="2" s="1"/>
  <c r="G110" i="2" l="1"/>
  <c r="P109" i="2"/>
  <c r="H110" i="2" l="1"/>
  <c r="K110" i="2" s="1"/>
  <c r="M110" i="2"/>
  <c r="O110" i="2" l="1"/>
  <c r="L110" i="2"/>
  <c r="N110" i="2" s="1"/>
  <c r="G111" i="2" l="1"/>
  <c r="P110" i="2"/>
  <c r="H111" i="2" l="1"/>
  <c r="K111" i="2" s="1"/>
  <c r="M111" i="2"/>
  <c r="O111" i="2" l="1"/>
  <c r="L111" i="2"/>
  <c r="N111" i="2" s="1"/>
  <c r="G112" i="2" l="1"/>
  <c r="P111" i="2"/>
  <c r="H112" i="2" l="1"/>
  <c r="K112" i="2" s="1"/>
  <c r="M112" i="2"/>
  <c r="O112" i="2" l="1"/>
  <c r="L112" i="2"/>
  <c r="N112" i="2" s="1"/>
  <c r="G113" i="2" l="1"/>
  <c r="P112" i="2"/>
  <c r="H113" i="2" l="1"/>
  <c r="K113" i="2" s="1"/>
  <c r="M113" i="2"/>
  <c r="D92" i="1" s="1"/>
  <c r="I92" i="1" s="1"/>
  <c r="O113" i="2" l="1"/>
  <c r="L113" i="2"/>
  <c r="N113" i="2" l="1"/>
  <c r="G114" i="2" s="1"/>
  <c r="C92" i="1"/>
  <c r="E92" i="1" l="1"/>
  <c r="Y92" i="1"/>
  <c r="H114" i="2"/>
  <c r="K114" i="2" s="1"/>
  <c r="P113" i="2"/>
  <c r="M114" i="2"/>
  <c r="J92" i="1" l="1"/>
  <c r="L92" i="1" s="1"/>
  <c r="V92" i="1" s="1"/>
  <c r="O114" i="2"/>
  <c r="L114" i="2"/>
  <c r="C131" i="1" l="1"/>
  <c r="E131" i="1" s="1"/>
  <c r="G131" i="1" s="1"/>
  <c r="K131" i="1" s="1"/>
  <c r="W92" i="1"/>
  <c r="P92" i="1"/>
  <c r="K93" i="1" s="1"/>
  <c r="N114" i="2"/>
  <c r="G115" i="2" s="1"/>
  <c r="Q93" i="1" l="1"/>
  <c r="R93" i="1" s="1"/>
  <c r="Z92" i="1"/>
  <c r="F132" i="1"/>
  <c r="Q131" i="1"/>
  <c r="R131" i="1" s="1"/>
  <c r="H115" i="2"/>
  <c r="K115" i="2" s="1"/>
  <c r="P114" i="2"/>
  <c r="M115" i="2"/>
  <c r="AA92" i="1" l="1"/>
  <c r="AB92" i="1" s="1"/>
  <c r="I51" i="1" s="1"/>
  <c r="S93" i="1"/>
  <c r="L132" i="1"/>
  <c r="M132" i="1" s="1"/>
  <c r="N132" i="1" s="1"/>
  <c r="U131" i="1"/>
  <c r="O115" i="2"/>
  <c r="L115" i="2"/>
  <c r="M93" i="1" l="1"/>
  <c r="T93" i="1"/>
  <c r="N93" i="1" s="1"/>
  <c r="V131" i="1"/>
  <c r="W131" i="1" s="1"/>
  <c r="J51" i="1" s="1"/>
  <c r="K51" i="1" s="1"/>
  <c r="O132" i="1"/>
  <c r="I132" i="1" s="1"/>
  <c r="H132" i="1"/>
  <c r="N115" i="2"/>
  <c r="P115" i="2" s="1"/>
  <c r="U93" i="1" l="1"/>
  <c r="P132" i="1"/>
  <c r="J132" i="1" s="1"/>
  <c r="G116" i="2"/>
  <c r="H116" i="2" s="1"/>
  <c r="O93" i="1" l="1"/>
  <c r="M116" i="2"/>
  <c r="O116" i="2" s="1"/>
  <c r="K116" i="2"/>
  <c r="L116" i="2" l="1"/>
  <c r="N116" i="2" s="1"/>
  <c r="P116" i="2" s="1"/>
  <c r="G117" i="2" l="1"/>
  <c r="H117" i="2" s="1"/>
  <c r="M117" i="2" l="1"/>
  <c r="O117" i="2" s="1"/>
  <c r="K117" i="2"/>
  <c r="L117" i="2" l="1"/>
  <c r="N117" i="2" s="1"/>
  <c r="G118" i="2" s="1"/>
  <c r="H118" i="2" l="1"/>
  <c r="K118" i="2" s="1"/>
  <c r="P117" i="2"/>
  <c r="M118" i="2"/>
  <c r="O118" i="2" l="1"/>
  <c r="L118" i="2"/>
  <c r="N118" i="2" l="1"/>
  <c r="G119" i="2" s="1"/>
  <c r="H119" i="2" l="1"/>
  <c r="K119" i="2" s="1"/>
  <c r="P118" i="2"/>
  <c r="M119" i="2"/>
  <c r="O119" i="2" l="1"/>
  <c r="L119" i="2"/>
  <c r="N119" i="2" s="1"/>
  <c r="G120" i="2" l="1"/>
  <c r="P119" i="2"/>
  <c r="H120" i="2" l="1"/>
  <c r="K120" i="2" s="1"/>
  <c r="M120" i="2"/>
  <c r="O120" i="2" l="1"/>
  <c r="L120" i="2"/>
  <c r="N120" i="2" s="1"/>
  <c r="G121" i="2" l="1"/>
  <c r="P120" i="2"/>
  <c r="H121" i="2" l="1"/>
  <c r="K121" i="2" s="1"/>
  <c r="M121" i="2"/>
  <c r="O121" i="2" l="1"/>
  <c r="L121" i="2"/>
  <c r="N121" i="2" s="1"/>
  <c r="G122" i="2" l="1"/>
  <c r="P121" i="2"/>
  <c r="H122" i="2" l="1"/>
  <c r="K122" i="2" s="1"/>
  <c r="M122" i="2"/>
  <c r="O122" i="2" l="1"/>
  <c r="L122" i="2"/>
  <c r="N122" i="2" s="1"/>
  <c r="G123" i="2" l="1"/>
  <c r="P122" i="2"/>
  <c r="H123" i="2" l="1"/>
  <c r="K123" i="2" s="1"/>
  <c r="M123" i="2"/>
  <c r="O123" i="2" l="1"/>
  <c r="L123" i="2"/>
  <c r="N123" i="2" s="1"/>
  <c r="P123" i="2" l="1"/>
  <c r="G124" i="2"/>
  <c r="H124" i="2" l="1"/>
  <c r="K124" i="2" s="1"/>
  <c r="M124" i="2"/>
  <c r="O124" i="2" l="1"/>
  <c r="L124" i="2"/>
  <c r="N124" i="2" s="1"/>
  <c r="P124" i="2" l="1"/>
  <c r="G125" i="2"/>
  <c r="H125" i="2" l="1"/>
  <c r="K125" i="2" s="1"/>
  <c r="M125" i="2"/>
  <c r="D93" i="1" s="1"/>
  <c r="I93" i="1" s="1"/>
  <c r="O125" i="2" l="1"/>
  <c r="L125" i="2"/>
  <c r="N125" i="2" l="1"/>
  <c r="G126" i="2" s="1"/>
  <c r="C93" i="1"/>
  <c r="E93" i="1" l="1"/>
  <c r="Y93" i="1"/>
  <c r="H126" i="2"/>
  <c r="K126" i="2" s="1"/>
  <c r="P125" i="2"/>
  <c r="M126" i="2"/>
  <c r="J93" i="1" l="1"/>
  <c r="L93" i="1" s="1"/>
  <c r="V93" i="1" s="1"/>
  <c r="O126" i="2"/>
  <c r="L126" i="2"/>
  <c r="C132" i="1" l="1"/>
  <c r="E132" i="1" s="1"/>
  <c r="G132" i="1" s="1"/>
  <c r="K132" i="1" s="1"/>
  <c r="W93" i="1"/>
  <c r="P93" i="1"/>
  <c r="K94" i="1" s="1"/>
  <c r="N126" i="2"/>
  <c r="P126" i="2" s="1"/>
  <c r="Q94" i="1" l="1"/>
  <c r="R94" i="1" s="1"/>
  <c r="Z93" i="1"/>
  <c r="F133" i="1"/>
  <c r="Q132" i="1"/>
  <c r="R132" i="1" s="1"/>
  <c r="G127" i="2"/>
  <c r="H127" i="2" s="1"/>
  <c r="AA93" i="1" l="1"/>
  <c r="AB93" i="1" s="1"/>
  <c r="I52" i="1" s="1"/>
  <c r="S94" i="1"/>
  <c r="L133" i="1"/>
  <c r="M133" i="1" s="1"/>
  <c r="N133" i="1" s="1"/>
  <c r="U132" i="1"/>
  <c r="M127" i="2"/>
  <c r="O127" i="2" s="1"/>
  <c r="K127" i="2"/>
  <c r="M94" i="1" l="1"/>
  <c r="T94" i="1"/>
  <c r="N94" i="1" s="1"/>
  <c r="V132" i="1"/>
  <c r="W132" i="1" s="1"/>
  <c r="J52" i="1" s="1"/>
  <c r="K52" i="1" s="1"/>
  <c r="H133" i="1"/>
  <c r="O133" i="1"/>
  <c r="P133" i="1" s="1"/>
  <c r="J133" i="1" s="1"/>
  <c r="L127" i="2"/>
  <c r="N127" i="2" s="1"/>
  <c r="G128" i="2" s="1"/>
  <c r="I133" i="1" l="1"/>
  <c r="U94" i="1"/>
  <c r="H128" i="2"/>
  <c r="K128" i="2" s="1"/>
  <c r="P127" i="2"/>
  <c r="M128" i="2"/>
  <c r="O94" i="1" l="1"/>
  <c r="O128" i="2"/>
  <c r="L128" i="2"/>
  <c r="N128" i="2" l="1"/>
  <c r="G129" i="2" s="1"/>
  <c r="H129" i="2" l="1"/>
  <c r="K129" i="2" s="1"/>
  <c r="P128" i="2"/>
  <c r="M129" i="2"/>
  <c r="O129" i="2" l="1"/>
  <c r="L129" i="2"/>
  <c r="N129" i="2" l="1"/>
  <c r="G130" i="2" s="1"/>
  <c r="H130" i="2" l="1"/>
  <c r="K130" i="2" s="1"/>
  <c r="P129" i="2"/>
  <c r="M130" i="2"/>
  <c r="O130" i="2" l="1"/>
  <c r="L130" i="2"/>
  <c r="N130" i="2" l="1"/>
  <c r="G131" i="2" s="1"/>
  <c r="H131" i="2" l="1"/>
  <c r="K131" i="2" s="1"/>
  <c r="P130" i="2"/>
  <c r="M131" i="2"/>
  <c r="O131" i="2" l="1"/>
  <c r="L131" i="2"/>
  <c r="N131" i="2" s="1"/>
  <c r="P131" i="2" l="1"/>
  <c r="G132" i="2"/>
  <c r="H132" i="2" l="1"/>
  <c r="K132" i="2" s="1"/>
  <c r="M132" i="2"/>
  <c r="O132" i="2" l="1"/>
  <c r="L132" i="2"/>
  <c r="N132" i="2" s="1"/>
  <c r="P132" i="2" l="1"/>
  <c r="G133" i="2"/>
  <c r="H133" i="2" l="1"/>
  <c r="K133" i="2" s="1"/>
  <c r="M133" i="2"/>
  <c r="O133" i="2" l="1"/>
  <c r="L133" i="2"/>
  <c r="N133" i="2" s="1"/>
  <c r="G134" i="2" l="1"/>
  <c r="P133" i="2"/>
  <c r="H134" i="2" l="1"/>
  <c r="K134" i="2" s="1"/>
  <c r="M134" i="2"/>
  <c r="O134" i="2" l="1"/>
  <c r="L134" i="2"/>
  <c r="N134" i="2" s="1"/>
  <c r="G135" i="2" l="1"/>
  <c r="P134" i="2"/>
  <c r="H135" i="2" l="1"/>
  <c r="K135" i="2" s="1"/>
  <c r="M135" i="2"/>
  <c r="O135" i="2" l="1"/>
  <c r="L135" i="2"/>
  <c r="N135" i="2" s="1"/>
  <c r="G136" i="2" l="1"/>
  <c r="P135" i="2"/>
  <c r="H136" i="2" l="1"/>
  <c r="K136" i="2" s="1"/>
  <c r="M136" i="2"/>
  <c r="O136" i="2" l="1"/>
  <c r="L136" i="2"/>
  <c r="N136" i="2" s="1"/>
  <c r="G137" i="2" l="1"/>
  <c r="P136" i="2"/>
  <c r="H137" i="2" l="1"/>
  <c r="K137" i="2" s="1"/>
  <c r="M137" i="2"/>
  <c r="D94" i="1" s="1"/>
  <c r="I94" i="1" s="1"/>
  <c r="O137" i="2" l="1"/>
  <c r="L137" i="2"/>
  <c r="N137" i="2" l="1"/>
  <c r="G138" i="2" s="1"/>
  <c r="C94" i="1"/>
  <c r="E94" i="1" l="1"/>
  <c r="Y94" i="1"/>
  <c r="H138" i="2"/>
  <c r="K138" i="2" s="1"/>
  <c r="P137" i="2"/>
  <c r="M138" i="2"/>
  <c r="J94" i="1" l="1"/>
  <c r="L94" i="1" s="1"/>
  <c r="V94" i="1" s="1"/>
  <c r="O138" i="2"/>
  <c r="L138" i="2"/>
  <c r="C133" i="1" l="1"/>
  <c r="E133" i="1" s="1"/>
  <c r="G133" i="1" s="1"/>
  <c r="K133" i="1" s="1"/>
  <c r="W94" i="1"/>
  <c r="P94" i="1"/>
  <c r="K95" i="1" s="1"/>
  <c r="N138" i="2"/>
  <c r="G139" i="2" s="1"/>
  <c r="Q95" i="1" l="1"/>
  <c r="R95" i="1" s="1"/>
  <c r="Z94" i="1"/>
  <c r="F134" i="1"/>
  <c r="Q133" i="1"/>
  <c r="R133" i="1" s="1"/>
  <c r="H139" i="2"/>
  <c r="K139" i="2" s="1"/>
  <c r="P138" i="2"/>
  <c r="M139" i="2"/>
  <c r="AA94" i="1" l="1"/>
  <c r="AB94" i="1" s="1"/>
  <c r="I53" i="1" s="1"/>
  <c r="S95" i="1"/>
  <c r="L134" i="1"/>
  <c r="M134" i="1" s="1"/>
  <c r="N134" i="1" s="1"/>
  <c r="O134" i="1" s="1"/>
  <c r="P134" i="1" s="1"/>
  <c r="J134" i="1" s="1"/>
  <c r="U133" i="1"/>
  <c r="O139" i="2"/>
  <c r="L139" i="2"/>
  <c r="M95" i="1" l="1"/>
  <c r="T95" i="1"/>
  <c r="N95" i="1" s="1"/>
  <c r="V133" i="1"/>
  <c r="W133" i="1" s="1"/>
  <c r="J53" i="1" s="1"/>
  <c r="K53" i="1" s="1"/>
  <c r="H134" i="1"/>
  <c r="I134" i="1"/>
  <c r="N139" i="2"/>
  <c r="P139" i="2" s="1"/>
  <c r="U95" i="1" l="1"/>
  <c r="G140" i="2"/>
  <c r="H140" i="2" s="1"/>
  <c r="O95" i="1" l="1"/>
  <c r="M140" i="2"/>
  <c r="O140" i="2" s="1"/>
  <c r="K140" i="2"/>
  <c r="L140" i="2" l="1"/>
  <c r="N140" i="2" s="1"/>
  <c r="P140" i="2" s="1"/>
  <c r="G141" i="2" l="1"/>
  <c r="H141" i="2" s="1"/>
  <c r="M141" i="2" l="1"/>
  <c r="O141" i="2" s="1"/>
  <c r="K141" i="2"/>
  <c r="L141" i="2" l="1"/>
  <c r="N141" i="2" s="1"/>
  <c r="G142" i="2" s="1"/>
  <c r="H142" i="2" l="1"/>
  <c r="K142" i="2" s="1"/>
  <c r="P141" i="2"/>
  <c r="M142" i="2"/>
  <c r="O142" i="2" l="1"/>
  <c r="L142" i="2"/>
  <c r="N142" i="2" l="1"/>
  <c r="G143" i="2" s="1"/>
  <c r="H143" i="2" l="1"/>
  <c r="K143" i="2" s="1"/>
  <c r="P142" i="2"/>
  <c r="M143" i="2"/>
  <c r="O143" i="2" l="1"/>
  <c r="L143" i="2"/>
  <c r="N143" i="2" s="1"/>
  <c r="G144" i="2" l="1"/>
  <c r="P143" i="2"/>
  <c r="H144" i="2" l="1"/>
  <c r="K144" i="2" s="1"/>
  <c r="M144" i="2"/>
  <c r="O144" i="2" l="1"/>
  <c r="L144" i="2"/>
  <c r="N144" i="2" s="1"/>
  <c r="G145" i="2" l="1"/>
  <c r="P144" i="2"/>
  <c r="H145" i="2" l="1"/>
  <c r="K145" i="2" s="1"/>
  <c r="M145" i="2"/>
  <c r="O145" i="2" l="1"/>
  <c r="L145" i="2"/>
  <c r="N145" i="2" s="1"/>
  <c r="G146" i="2" l="1"/>
  <c r="P145" i="2"/>
  <c r="H146" i="2" l="1"/>
  <c r="K146" i="2" s="1"/>
  <c r="M146" i="2"/>
  <c r="O146" i="2" l="1"/>
  <c r="L146" i="2"/>
  <c r="N146" i="2" s="1"/>
  <c r="G147" i="2" l="1"/>
  <c r="P146" i="2"/>
  <c r="H147" i="2" l="1"/>
  <c r="K147" i="2" s="1"/>
  <c r="M147" i="2"/>
  <c r="O147" i="2" l="1"/>
  <c r="L147" i="2"/>
  <c r="N147" i="2" s="1"/>
  <c r="P147" i="2" l="1"/>
  <c r="G148" i="2"/>
  <c r="H148" i="2" l="1"/>
  <c r="K148" i="2" s="1"/>
  <c r="M148" i="2"/>
  <c r="O148" i="2" l="1"/>
  <c r="L148" i="2"/>
  <c r="N148" i="2" s="1"/>
  <c r="P148" i="2" l="1"/>
  <c r="G149" i="2"/>
  <c r="H149" i="2" l="1"/>
  <c r="K149" i="2" s="1"/>
  <c r="M149" i="2"/>
  <c r="D95" i="1" s="1"/>
  <c r="I95" i="1" s="1"/>
  <c r="O149" i="2" l="1"/>
  <c r="L149" i="2"/>
  <c r="N149" i="2" l="1"/>
  <c r="G150" i="2" s="1"/>
  <c r="C95" i="1"/>
  <c r="E95" i="1" l="1"/>
  <c r="Y95" i="1"/>
  <c r="P149" i="2"/>
  <c r="H150" i="2"/>
  <c r="K150" i="2" s="1"/>
  <c r="M150" i="2"/>
  <c r="J95" i="1" l="1"/>
  <c r="L95" i="1" s="1"/>
  <c r="V95" i="1" s="1"/>
  <c r="O150" i="2"/>
  <c r="L150" i="2"/>
  <c r="C134" i="1" l="1"/>
  <c r="E134" i="1" s="1"/>
  <c r="G134" i="1" s="1"/>
  <c r="K134" i="1" s="1"/>
  <c r="W95" i="1"/>
  <c r="P95" i="1"/>
  <c r="K96" i="1" s="1"/>
  <c r="N150" i="2"/>
  <c r="G151" i="2" s="1"/>
  <c r="Q96" i="1" l="1"/>
  <c r="R96" i="1" s="1"/>
  <c r="Z95" i="1"/>
  <c r="F135" i="1"/>
  <c r="Q134" i="1"/>
  <c r="R134" i="1" s="1"/>
  <c r="H151" i="2"/>
  <c r="K151" i="2" s="1"/>
  <c r="P150" i="2"/>
  <c r="M151" i="2"/>
  <c r="AA95" i="1" l="1"/>
  <c r="AB95" i="1" s="1"/>
  <c r="I54" i="1" s="1"/>
  <c r="S96" i="1"/>
  <c r="L135" i="1"/>
  <c r="M135" i="1" s="1"/>
  <c r="N135" i="1" s="1"/>
  <c r="H135" i="1" s="1"/>
  <c r="U134" i="1"/>
  <c r="O151" i="2"/>
  <c r="L151" i="2"/>
  <c r="M96" i="1" l="1"/>
  <c r="T96" i="1"/>
  <c r="N96" i="1" s="1"/>
  <c r="V134" i="1"/>
  <c r="W134" i="1" s="1"/>
  <c r="J54" i="1" s="1"/>
  <c r="K54" i="1" s="1"/>
  <c r="O135" i="1"/>
  <c r="P135" i="1" s="1"/>
  <c r="J135" i="1" s="1"/>
  <c r="N151" i="2"/>
  <c r="G152" i="2" s="1"/>
  <c r="U96" i="1" l="1"/>
  <c r="I135" i="1"/>
  <c r="H152" i="2"/>
  <c r="K152" i="2" s="1"/>
  <c r="P151" i="2"/>
  <c r="M152" i="2"/>
  <c r="O96" i="1" l="1"/>
  <c r="O152" i="2"/>
  <c r="L152" i="2"/>
  <c r="N152" i="2" l="1"/>
  <c r="G153" i="2" s="1"/>
  <c r="H153" i="2" l="1"/>
  <c r="K153" i="2" s="1"/>
  <c r="P152" i="2"/>
  <c r="M153" i="2"/>
  <c r="O153" i="2" l="1"/>
  <c r="L153" i="2"/>
  <c r="N153" i="2" l="1"/>
  <c r="G154" i="2" s="1"/>
  <c r="H154" i="2" l="1"/>
  <c r="K154" i="2" s="1"/>
  <c r="P153" i="2"/>
  <c r="M154" i="2"/>
  <c r="O154" i="2" l="1"/>
  <c r="L154" i="2"/>
  <c r="N154" i="2" l="1"/>
  <c r="G155" i="2" s="1"/>
  <c r="H155" i="2" l="1"/>
  <c r="K155" i="2" s="1"/>
  <c r="P154" i="2"/>
  <c r="M155" i="2"/>
  <c r="O155" i="2" l="1"/>
  <c r="L155" i="2"/>
  <c r="N155" i="2" s="1"/>
  <c r="P155" i="2" l="1"/>
  <c r="G156" i="2"/>
  <c r="H156" i="2" l="1"/>
  <c r="K156" i="2" s="1"/>
  <c r="M156" i="2"/>
  <c r="O156" i="2" l="1"/>
  <c r="L156" i="2"/>
  <c r="N156" i="2" s="1"/>
  <c r="P156" i="2" l="1"/>
  <c r="G157" i="2"/>
  <c r="H157" i="2" l="1"/>
  <c r="K157" i="2" s="1"/>
  <c r="M157" i="2"/>
  <c r="O157" i="2" l="1"/>
  <c r="L157" i="2"/>
  <c r="N157" i="2" s="1"/>
  <c r="G158" i="2" l="1"/>
  <c r="P157" i="2"/>
  <c r="H158" i="2" l="1"/>
  <c r="K158" i="2" s="1"/>
  <c r="M158" i="2"/>
  <c r="O158" i="2" l="1"/>
  <c r="L158" i="2"/>
  <c r="N158" i="2" s="1"/>
  <c r="G159" i="2" l="1"/>
  <c r="P158" i="2"/>
  <c r="H159" i="2" l="1"/>
  <c r="K159" i="2" s="1"/>
  <c r="M159" i="2"/>
  <c r="O159" i="2" l="1"/>
  <c r="L159" i="2"/>
  <c r="N159" i="2" s="1"/>
  <c r="G160" i="2" l="1"/>
  <c r="P159" i="2"/>
  <c r="H160" i="2" l="1"/>
  <c r="K160" i="2" s="1"/>
  <c r="M160" i="2"/>
  <c r="O160" i="2" l="1"/>
  <c r="L160" i="2"/>
  <c r="N160" i="2" s="1"/>
  <c r="G161" i="2" l="1"/>
  <c r="P160" i="2"/>
  <c r="H161" i="2" l="1"/>
  <c r="K161" i="2" s="1"/>
  <c r="M161" i="2"/>
  <c r="D96" i="1" s="1"/>
  <c r="I96" i="1" s="1"/>
  <c r="O161" i="2" l="1"/>
  <c r="L161" i="2"/>
  <c r="N161" i="2" l="1"/>
  <c r="G162" i="2" s="1"/>
  <c r="C96" i="1"/>
  <c r="E96" i="1" l="1"/>
  <c r="Y96" i="1"/>
  <c r="H162" i="2"/>
  <c r="K162" i="2" s="1"/>
  <c r="P161" i="2"/>
  <c r="M162" i="2"/>
  <c r="J96" i="1" l="1"/>
  <c r="L96" i="1" s="1"/>
  <c r="V96" i="1" s="1"/>
  <c r="O162" i="2"/>
  <c r="L162" i="2"/>
  <c r="C135" i="1" l="1"/>
  <c r="E135" i="1" s="1"/>
  <c r="G135" i="1" s="1"/>
  <c r="K135" i="1" s="1"/>
  <c r="W96" i="1"/>
  <c r="P96" i="1"/>
  <c r="K97" i="1" s="1"/>
  <c r="N162" i="2"/>
  <c r="P162" i="2" s="1"/>
  <c r="Q97" i="1" l="1"/>
  <c r="R97" i="1" s="1"/>
  <c r="Z96" i="1"/>
  <c r="F136" i="1"/>
  <c r="Q135" i="1"/>
  <c r="R135" i="1" s="1"/>
  <c r="G163" i="2"/>
  <c r="H163" i="2" s="1"/>
  <c r="AA96" i="1" l="1"/>
  <c r="AB96" i="1" s="1"/>
  <c r="I55" i="1" s="1"/>
  <c r="S97" i="1"/>
  <c r="L136" i="1"/>
  <c r="M136" i="1" s="1"/>
  <c r="U135" i="1"/>
  <c r="M163" i="2"/>
  <c r="O163" i="2" s="1"/>
  <c r="K163" i="2"/>
  <c r="M97" i="1" l="1"/>
  <c r="T97" i="1"/>
  <c r="N97" i="1" s="1"/>
  <c r="V135" i="1"/>
  <c r="W135" i="1" s="1"/>
  <c r="J55" i="1" s="1"/>
  <c r="K55" i="1" s="1"/>
  <c r="N136" i="1"/>
  <c r="L163" i="2"/>
  <c r="N163" i="2" s="1"/>
  <c r="P163" i="2" s="1"/>
  <c r="U97" i="1" l="1"/>
  <c r="O97" i="1" s="1"/>
  <c r="H136" i="1"/>
  <c r="O136" i="1"/>
  <c r="P136" i="1" s="1"/>
  <c r="J136" i="1" s="1"/>
  <c r="G164" i="2"/>
  <c r="H164" i="2" s="1"/>
  <c r="I136" i="1" l="1"/>
  <c r="M164" i="2"/>
  <c r="O164" i="2" s="1"/>
  <c r="K164" i="2"/>
  <c r="L164" i="2" l="1"/>
  <c r="N164" i="2" s="1"/>
  <c r="P164" i="2" s="1"/>
  <c r="G165" i="2" l="1"/>
  <c r="H165" i="2" s="1"/>
  <c r="M165" i="2" l="1"/>
  <c r="O165" i="2" s="1"/>
  <c r="K165" i="2"/>
  <c r="L165" i="2" l="1"/>
  <c r="N165" i="2" s="1"/>
  <c r="G166" i="2" s="1"/>
  <c r="H166" i="2" l="1"/>
  <c r="K166" i="2" s="1"/>
  <c r="P165" i="2"/>
  <c r="M166" i="2"/>
  <c r="O166" i="2" l="1"/>
  <c r="L166" i="2"/>
  <c r="N166" i="2" l="1"/>
  <c r="G167" i="2" s="1"/>
  <c r="H167" i="2" l="1"/>
  <c r="K167" i="2" s="1"/>
  <c r="P166" i="2"/>
  <c r="M167" i="2"/>
  <c r="O167" i="2" l="1"/>
  <c r="L167" i="2"/>
  <c r="N167" i="2" s="1"/>
  <c r="G168" i="2" l="1"/>
  <c r="P167" i="2"/>
  <c r="H168" i="2" l="1"/>
  <c r="K168" i="2" s="1"/>
  <c r="M168" i="2"/>
  <c r="O168" i="2" l="1"/>
  <c r="L168" i="2"/>
  <c r="N168" i="2" s="1"/>
  <c r="G169" i="2" l="1"/>
  <c r="P168" i="2"/>
  <c r="H169" i="2" l="1"/>
  <c r="K169" i="2" s="1"/>
  <c r="M169" i="2"/>
  <c r="O169" i="2" l="1"/>
  <c r="L169" i="2"/>
  <c r="N169" i="2" s="1"/>
  <c r="G170" i="2" l="1"/>
  <c r="P169" i="2"/>
  <c r="H170" i="2" l="1"/>
  <c r="K170" i="2" s="1"/>
  <c r="M170" i="2"/>
  <c r="O170" i="2" l="1"/>
  <c r="L170" i="2"/>
  <c r="N170" i="2" s="1"/>
  <c r="G171" i="2" l="1"/>
  <c r="P170" i="2"/>
  <c r="H171" i="2" l="1"/>
  <c r="K171" i="2" s="1"/>
  <c r="M171" i="2"/>
  <c r="O171" i="2" l="1"/>
  <c r="L171" i="2"/>
  <c r="N171" i="2" s="1"/>
  <c r="P171" i="2" l="1"/>
  <c r="G172" i="2"/>
  <c r="H172" i="2" l="1"/>
  <c r="K172" i="2" s="1"/>
  <c r="M172" i="2"/>
  <c r="O172" i="2" l="1"/>
  <c r="L172" i="2"/>
  <c r="N172" i="2" s="1"/>
  <c r="P172" i="2" l="1"/>
  <c r="G173" i="2"/>
  <c r="H173" i="2" l="1"/>
  <c r="K173" i="2" s="1"/>
  <c r="M173" i="2"/>
  <c r="D97" i="1" s="1"/>
  <c r="I97" i="1" s="1"/>
  <c r="O173" i="2" l="1"/>
  <c r="L173" i="2"/>
  <c r="N173" i="2" l="1"/>
  <c r="P173" i="2" s="1"/>
  <c r="C97" i="1"/>
  <c r="E97" i="1" l="1"/>
  <c r="Y97" i="1"/>
  <c r="G174" i="2"/>
  <c r="H174" i="2" s="1"/>
  <c r="J97" i="1" l="1"/>
  <c r="L97" i="1" s="1"/>
  <c r="V97" i="1" s="1"/>
  <c r="M174" i="2"/>
  <c r="O174" i="2" s="1"/>
  <c r="K174" i="2"/>
  <c r="C136" i="1" l="1"/>
  <c r="E136" i="1" s="1"/>
  <c r="G136" i="1" s="1"/>
  <c r="K136" i="1" s="1"/>
  <c r="W97" i="1"/>
  <c r="P97" i="1"/>
  <c r="K98" i="1" s="1"/>
  <c r="L174" i="2"/>
  <c r="N174" i="2" s="1"/>
  <c r="G175" i="2" s="1"/>
  <c r="Q98" i="1" l="1"/>
  <c r="R98" i="1" s="1"/>
  <c r="Z97" i="1"/>
  <c r="F137" i="1"/>
  <c r="Q136" i="1"/>
  <c r="R136" i="1" s="1"/>
  <c r="H175" i="2"/>
  <c r="K175" i="2" s="1"/>
  <c r="P174" i="2"/>
  <c r="M175" i="2"/>
  <c r="AA97" i="1" l="1"/>
  <c r="AB97" i="1" s="1"/>
  <c r="I56" i="1" s="1"/>
  <c r="S98" i="1"/>
  <c r="T98" i="1" s="1"/>
  <c r="N98" i="1" s="1"/>
  <c r="L137" i="1"/>
  <c r="M137" i="1" s="1"/>
  <c r="N137" i="1" s="1"/>
  <c r="H137" i="1" s="1"/>
  <c r="U136" i="1"/>
  <c r="O175" i="2"/>
  <c r="L175" i="2"/>
  <c r="M98" i="1" l="1"/>
  <c r="U98" i="1"/>
  <c r="V136" i="1"/>
  <c r="W136" i="1" s="1"/>
  <c r="J56" i="1" s="1"/>
  <c r="K56" i="1" s="1"/>
  <c r="O137" i="1"/>
  <c r="P137" i="1" s="1"/>
  <c r="J137" i="1" s="1"/>
  <c r="N175" i="2"/>
  <c r="G176" i="2" s="1"/>
  <c r="O98" i="1" l="1"/>
  <c r="I137" i="1"/>
  <c r="H176" i="2"/>
  <c r="K176" i="2" s="1"/>
  <c r="P175" i="2"/>
  <c r="M176" i="2"/>
  <c r="O176" i="2" l="1"/>
  <c r="L176" i="2"/>
  <c r="N176" i="2" l="1"/>
  <c r="G177" i="2" s="1"/>
  <c r="H177" i="2" l="1"/>
  <c r="K177" i="2" s="1"/>
  <c r="P176" i="2"/>
  <c r="M177" i="2"/>
  <c r="O177" i="2" l="1"/>
  <c r="L177" i="2"/>
  <c r="N177" i="2" l="1"/>
  <c r="G178" i="2" s="1"/>
  <c r="H178" i="2" l="1"/>
  <c r="K178" i="2" s="1"/>
  <c r="P177" i="2"/>
  <c r="M178" i="2"/>
  <c r="O178" i="2" l="1"/>
  <c r="L178" i="2"/>
  <c r="N178" i="2" l="1"/>
  <c r="P178" i="2" s="1"/>
  <c r="G179" i="2" l="1"/>
  <c r="H179" i="2" s="1"/>
  <c r="M179" i="2" l="1"/>
  <c r="O179" i="2" s="1"/>
  <c r="K179" i="2"/>
  <c r="L179" i="2" l="1"/>
  <c r="N179" i="2" s="1"/>
  <c r="P179" i="2" s="1"/>
  <c r="G180" i="2" l="1"/>
  <c r="H180" i="2" s="1"/>
  <c r="K180" i="2" s="1"/>
  <c r="M180" i="2" l="1"/>
  <c r="O180" i="2" s="1"/>
  <c r="L180" i="2" l="1"/>
  <c r="N180" i="2" s="1"/>
  <c r="P180" i="2" s="1"/>
  <c r="G181" i="2" l="1"/>
  <c r="H181" i="2" s="1"/>
  <c r="K181" i="2" s="1"/>
  <c r="M181" i="2" l="1"/>
  <c r="O181" i="2" s="1"/>
  <c r="L181" i="2" l="1"/>
  <c r="N181" i="2" s="1"/>
  <c r="G182" i="2"/>
  <c r="P181" i="2"/>
  <c r="H182" i="2" l="1"/>
  <c r="K182" i="2" s="1"/>
  <c r="M182" i="2"/>
  <c r="O182" i="2" l="1"/>
  <c r="L182" i="2"/>
  <c r="N182" i="2" s="1"/>
  <c r="G183" i="2" l="1"/>
  <c r="P182" i="2"/>
  <c r="H183" i="2" l="1"/>
  <c r="K183" i="2" s="1"/>
  <c r="M183" i="2"/>
  <c r="O183" i="2" l="1"/>
  <c r="L183" i="2"/>
  <c r="N183" i="2" s="1"/>
  <c r="G184" i="2" l="1"/>
  <c r="P183" i="2"/>
  <c r="H184" i="2" l="1"/>
  <c r="K184" i="2" s="1"/>
  <c r="M184" i="2"/>
  <c r="O184" i="2" l="1"/>
  <c r="L184" i="2"/>
  <c r="N184" i="2" s="1"/>
  <c r="G185" i="2" l="1"/>
  <c r="P184" i="2"/>
  <c r="H185" i="2" l="1"/>
  <c r="K185" i="2" s="1"/>
  <c r="M185" i="2"/>
  <c r="D98" i="1" s="1"/>
  <c r="I98" i="1" s="1"/>
  <c r="O185" i="2" l="1"/>
  <c r="L185" i="2"/>
  <c r="N185" i="2" l="1"/>
  <c r="G186" i="2" s="1"/>
  <c r="C98" i="1"/>
  <c r="E98" i="1" l="1"/>
  <c r="Y98" i="1"/>
  <c r="H186" i="2"/>
  <c r="K186" i="2" s="1"/>
  <c r="P185" i="2"/>
  <c r="M186" i="2"/>
  <c r="J98" i="1" l="1"/>
  <c r="L98" i="1" s="1"/>
  <c r="V98" i="1" s="1"/>
  <c r="O186" i="2"/>
  <c r="L186" i="2"/>
  <c r="C137" i="1" l="1"/>
  <c r="E137" i="1" s="1"/>
  <c r="G137" i="1" s="1"/>
  <c r="K137" i="1" s="1"/>
  <c r="W98" i="1"/>
  <c r="P98" i="1"/>
  <c r="K99" i="1" s="1"/>
  <c r="N186" i="2"/>
  <c r="G187" i="2" s="1"/>
  <c r="Q99" i="1" l="1"/>
  <c r="R99" i="1" s="1"/>
  <c r="Z98" i="1"/>
  <c r="F138" i="1"/>
  <c r="Q137" i="1"/>
  <c r="R137" i="1" s="1"/>
  <c r="H187" i="2"/>
  <c r="K187" i="2" s="1"/>
  <c r="P186" i="2"/>
  <c r="M187" i="2"/>
  <c r="AA98" i="1" l="1"/>
  <c r="AB98" i="1" s="1"/>
  <c r="I57" i="1" s="1"/>
  <c r="S99" i="1"/>
  <c r="L138" i="1"/>
  <c r="M138" i="1" s="1"/>
  <c r="N138" i="1" s="1"/>
  <c r="U137" i="1"/>
  <c r="O187" i="2"/>
  <c r="L187" i="2"/>
  <c r="M99" i="1" l="1"/>
  <c r="T99" i="1"/>
  <c r="N99" i="1" s="1"/>
  <c r="V137" i="1"/>
  <c r="W137" i="1" s="1"/>
  <c r="J57" i="1" s="1"/>
  <c r="K57" i="1" s="1"/>
  <c r="O138" i="1"/>
  <c r="P138" i="1" s="1"/>
  <c r="J138" i="1" s="1"/>
  <c r="H138" i="1"/>
  <c r="N187" i="2"/>
  <c r="P187" i="2" s="1"/>
  <c r="U99" i="1" l="1"/>
  <c r="I138" i="1"/>
  <c r="G188" i="2"/>
  <c r="H188" i="2" s="1"/>
  <c r="O99" i="1" l="1"/>
  <c r="M188" i="2"/>
  <c r="O188" i="2" s="1"/>
  <c r="K188" i="2"/>
  <c r="L188" i="2" l="1"/>
  <c r="N188" i="2" s="1"/>
  <c r="P188" i="2" s="1"/>
  <c r="G189" i="2" l="1"/>
  <c r="H189" i="2" s="1"/>
  <c r="M189" i="2" l="1"/>
  <c r="O189" i="2" s="1"/>
  <c r="K189" i="2"/>
  <c r="L189" i="2" l="1"/>
  <c r="N189" i="2" s="1"/>
  <c r="G190" i="2" s="1"/>
  <c r="H190" i="2" l="1"/>
  <c r="K190" i="2" s="1"/>
  <c r="P189" i="2"/>
  <c r="M190" i="2"/>
  <c r="O190" i="2" l="1"/>
  <c r="L190" i="2"/>
  <c r="N190" i="2" l="1"/>
  <c r="G191" i="2" s="1"/>
  <c r="H191" i="2" l="1"/>
  <c r="K191" i="2" s="1"/>
  <c r="P190" i="2"/>
  <c r="M191" i="2"/>
  <c r="O191" i="2" l="1"/>
  <c r="L191" i="2"/>
  <c r="N191" i="2" s="1"/>
  <c r="G192" i="2" l="1"/>
  <c r="P191" i="2"/>
  <c r="H192" i="2" l="1"/>
  <c r="K192" i="2" s="1"/>
  <c r="M192" i="2"/>
  <c r="O192" i="2" l="1"/>
  <c r="L192" i="2"/>
  <c r="N192" i="2" s="1"/>
  <c r="G193" i="2" l="1"/>
  <c r="P192" i="2"/>
  <c r="H193" i="2" l="1"/>
  <c r="K193" i="2" s="1"/>
  <c r="M193" i="2"/>
  <c r="O193" i="2" l="1"/>
  <c r="L193" i="2"/>
  <c r="N193" i="2" s="1"/>
  <c r="G194" i="2" l="1"/>
  <c r="P193" i="2"/>
  <c r="H194" i="2" l="1"/>
  <c r="K194" i="2" s="1"/>
  <c r="M194" i="2"/>
  <c r="O194" i="2" l="1"/>
  <c r="L194" i="2"/>
  <c r="N194" i="2" s="1"/>
  <c r="G195" i="2" l="1"/>
  <c r="P194" i="2"/>
  <c r="H195" i="2" l="1"/>
  <c r="K195" i="2" s="1"/>
  <c r="M195" i="2"/>
  <c r="O195" i="2" l="1"/>
  <c r="L195" i="2"/>
  <c r="N195" i="2" s="1"/>
  <c r="P195" i="2" l="1"/>
  <c r="G196" i="2"/>
  <c r="H196" i="2" l="1"/>
  <c r="K196" i="2" s="1"/>
  <c r="M196" i="2"/>
  <c r="O196" i="2" l="1"/>
  <c r="L196" i="2"/>
  <c r="N196" i="2" s="1"/>
  <c r="P196" i="2" l="1"/>
  <c r="G197" i="2"/>
  <c r="H197" i="2" l="1"/>
  <c r="K197" i="2" s="1"/>
  <c r="M197" i="2"/>
  <c r="D99" i="1" s="1"/>
  <c r="I99" i="1" s="1"/>
  <c r="O197" i="2" l="1"/>
  <c r="L197" i="2"/>
  <c r="N197" i="2" l="1"/>
  <c r="G198" i="2" s="1"/>
  <c r="C99" i="1"/>
  <c r="E99" i="1" l="1"/>
  <c r="Y99" i="1"/>
  <c r="H198" i="2"/>
  <c r="K198" i="2" s="1"/>
  <c r="P197" i="2"/>
  <c r="M198" i="2"/>
  <c r="J99" i="1" l="1"/>
  <c r="L99" i="1" s="1"/>
  <c r="V99" i="1" s="1"/>
  <c r="O198" i="2"/>
  <c r="L198" i="2"/>
  <c r="C138" i="1" l="1"/>
  <c r="E138" i="1" s="1"/>
  <c r="G138" i="1" s="1"/>
  <c r="K138" i="1" s="1"/>
  <c r="W99" i="1"/>
  <c r="P99" i="1"/>
  <c r="K100" i="1" s="1"/>
  <c r="N198" i="2"/>
  <c r="G199" i="2" s="1"/>
  <c r="Q100" i="1" l="1"/>
  <c r="R100" i="1" s="1"/>
  <c r="Z99" i="1"/>
  <c r="F139" i="1"/>
  <c r="Q138" i="1"/>
  <c r="R138" i="1" s="1"/>
  <c r="H199" i="2"/>
  <c r="K199" i="2" s="1"/>
  <c r="P198" i="2"/>
  <c r="M199" i="2"/>
  <c r="AA99" i="1" l="1"/>
  <c r="AB99" i="1" s="1"/>
  <c r="I58" i="1" s="1"/>
  <c r="S100" i="1"/>
  <c r="L139" i="1"/>
  <c r="M139" i="1" s="1"/>
  <c r="N139" i="1" s="1"/>
  <c r="H139" i="1" s="1"/>
  <c r="U138" i="1"/>
  <c r="O199" i="2"/>
  <c r="L199" i="2"/>
  <c r="M100" i="1" l="1"/>
  <c r="T100" i="1"/>
  <c r="N100" i="1" s="1"/>
  <c r="V138" i="1"/>
  <c r="W138" i="1" s="1"/>
  <c r="J58" i="1" s="1"/>
  <c r="K58" i="1" s="1"/>
  <c r="O139" i="1"/>
  <c r="P139" i="1" s="1"/>
  <c r="J139" i="1" s="1"/>
  <c r="N199" i="2"/>
  <c r="G200" i="2" s="1"/>
  <c r="U100" i="1" l="1"/>
  <c r="I139" i="1"/>
  <c r="H200" i="2"/>
  <c r="K200" i="2" s="1"/>
  <c r="P199" i="2"/>
  <c r="M200" i="2"/>
  <c r="O100" i="1" l="1"/>
  <c r="O200" i="2"/>
  <c r="L200" i="2"/>
  <c r="N200" i="2" l="1"/>
  <c r="G201" i="2" s="1"/>
  <c r="H201" i="2" l="1"/>
  <c r="K201" i="2" s="1"/>
  <c r="P200" i="2"/>
  <c r="M201" i="2"/>
  <c r="O201" i="2" l="1"/>
  <c r="L201" i="2"/>
  <c r="N201" i="2" l="1"/>
  <c r="G202" i="2" s="1"/>
  <c r="H202" i="2" l="1"/>
  <c r="K202" i="2" s="1"/>
  <c r="P201" i="2"/>
  <c r="M202" i="2"/>
  <c r="O202" i="2" l="1"/>
  <c r="L202" i="2"/>
  <c r="N202" i="2" l="1"/>
  <c r="G203" i="2" s="1"/>
  <c r="H203" i="2" l="1"/>
  <c r="K203" i="2" s="1"/>
  <c r="P202" i="2"/>
  <c r="M203" i="2"/>
  <c r="O203" i="2" l="1"/>
  <c r="L203" i="2"/>
  <c r="N203" i="2" s="1"/>
  <c r="P203" i="2" l="1"/>
  <c r="G204" i="2"/>
  <c r="H204" i="2" l="1"/>
  <c r="K204" i="2" s="1"/>
  <c r="M204" i="2"/>
  <c r="O204" i="2" l="1"/>
  <c r="L204" i="2"/>
  <c r="N204" i="2" s="1"/>
  <c r="P204" i="2" l="1"/>
  <c r="G205" i="2"/>
  <c r="H205" i="2" l="1"/>
  <c r="K205" i="2" s="1"/>
  <c r="M205" i="2"/>
  <c r="O205" i="2" l="1"/>
  <c r="L205" i="2"/>
  <c r="N205" i="2" s="1"/>
  <c r="G206" i="2" l="1"/>
  <c r="P205" i="2"/>
  <c r="H206" i="2" l="1"/>
  <c r="K206" i="2" s="1"/>
  <c r="M206" i="2"/>
  <c r="O206" i="2" l="1"/>
  <c r="L206" i="2"/>
  <c r="N206" i="2" s="1"/>
  <c r="G207" i="2" l="1"/>
  <c r="P206" i="2"/>
  <c r="H207" i="2" l="1"/>
  <c r="K207" i="2" s="1"/>
  <c r="M207" i="2"/>
  <c r="O207" i="2" l="1"/>
  <c r="L207" i="2"/>
  <c r="N207" i="2" s="1"/>
  <c r="G208" i="2" l="1"/>
  <c r="P207" i="2"/>
  <c r="H208" i="2" l="1"/>
  <c r="K208" i="2" s="1"/>
  <c r="M208" i="2"/>
  <c r="O208" i="2" l="1"/>
  <c r="L208" i="2"/>
  <c r="N208" i="2" s="1"/>
  <c r="G209" i="2" l="1"/>
  <c r="P208" i="2"/>
  <c r="H209" i="2" l="1"/>
  <c r="K209" i="2" s="1"/>
  <c r="M209" i="2"/>
  <c r="D100" i="1" s="1"/>
  <c r="I100" i="1" s="1"/>
  <c r="O209" i="2" l="1"/>
  <c r="L209" i="2"/>
  <c r="N209" i="2" l="1"/>
  <c r="P209" i="2" s="1"/>
  <c r="C100" i="1"/>
  <c r="E100" i="1" l="1"/>
  <c r="Y100" i="1"/>
  <c r="G210" i="2"/>
  <c r="H210" i="2" s="1"/>
  <c r="K210" i="2" s="1"/>
  <c r="J100" i="1" l="1"/>
  <c r="L100" i="1" s="1"/>
  <c r="V100" i="1" s="1"/>
  <c r="M210" i="2"/>
  <c r="L210" i="2" s="1"/>
  <c r="C139" i="1" l="1"/>
  <c r="E139" i="1" s="1"/>
  <c r="G139" i="1" s="1"/>
  <c r="K139" i="1" s="1"/>
  <c r="W100" i="1"/>
  <c r="P100" i="1"/>
  <c r="K101" i="1" s="1"/>
  <c r="O210" i="2"/>
  <c r="N210" i="2"/>
  <c r="G211" i="2" s="1"/>
  <c r="Q101" i="1" l="1"/>
  <c r="R101" i="1" s="1"/>
  <c r="Z100" i="1"/>
  <c r="F140" i="1"/>
  <c r="Q139" i="1"/>
  <c r="R139" i="1" s="1"/>
  <c r="H211" i="2"/>
  <c r="K211" i="2" s="1"/>
  <c r="P210" i="2"/>
  <c r="M211" i="2"/>
  <c r="AA100" i="1" l="1"/>
  <c r="AB100" i="1" s="1"/>
  <c r="I59" i="1" s="1"/>
  <c r="S101" i="1"/>
  <c r="T101" i="1" s="1"/>
  <c r="N101" i="1" s="1"/>
  <c r="L140" i="1"/>
  <c r="M140" i="1" s="1"/>
  <c r="N140" i="1" s="1"/>
  <c r="U139" i="1"/>
  <c r="O211" i="2"/>
  <c r="L211" i="2"/>
  <c r="U101" i="1" l="1"/>
  <c r="M101" i="1"/>
  <c r="V139" i="1"/>
  <c r="W139" i="1" s="1"/>
  <c r="J59" i="1" s="1"/>
  <c r="K59" i="1" s="1"/>
  <c r="O140" i="1"/>
  <c r="P140" i="1" s="1"/>
  <c r="J140" i="1" s="1"/>
  <c r="H140" i="1"/>
  <c r="N211" i="2"/>
  <c r="P211" i="2" s="1"/>
  <c r="O101" i="1" l="1"/>
  <c r="I140" i="1"/>
  <c r="G212" i="2"/>
  <c r="H212" i="2" s="1"/>
  <c r="M212" i="2" l="1"/>
  <c r="O212" i="2" s="1"/>
  <c r="K212" i="2"/>
  <c r="L212" i="2" l="1"/>
  <c r="N212" i="2" s="1"/>
  <c r="G213" i="2" s="1"/>
  <c r="H213" i="2" l="1"/>
  <c r="K213" i="2" s="1"/>
  <c r="P212" i="2"/>
  <c r="M213" i="2"/>
  <c r="O213" i="2" l="1"/>
  <c r="L213" i="2"/>
  <c r="N213" i="2" l="1"/>
  <c r="G214" i="2" s="1"/>
  <c r="H214" i="2" l="1"/>
  <c r="K214" i="2" s="1"/>
  <c r="P213" i="2"/>
  <c r="M214" i="2"/>
  <c r="O214" i="2" l="1"/>
  <c r="L214" i="2"/>
  <c r="N214" i="2" l="1"/>
  <c r="G215" i="2" s="1"/>
  <c r="H215" i="2" l="1"/>
  <c r="K215" i="2" s="1"/>
  <c r="P214" i="2"/>
  <c r="M215" i="2"/>
  <c r="O215" i="2" l="1"/>
  <c r="L215" i="2"/>
  <c r="N215" i="2" s="1"/>
  <c r="G216" i="2" l="1"/>
  <c r="P215" i="2"/>
  <c r="H216" i="2" l="1"/>
  <c r="K216" i="2" s="1"/>
  <c r="M216" i="2"/>
  <c r="O216" i="2" l="1"/>
  <c r="L216" i="2"/>
  <c r="N216" i="2" s="1"/>
  <c r="G217" i="2" l="1"/>
  <c r="P216" i="2"/>
  <c r="H217" i="2" l="1"/>
  <c r="K217" i="2" s="1"/>
  <c r="M217" i="2"/>
  <c r="O217" i="2" l="1"/>
  <c r="L217" i="2"/>
  <c r="N217" i="2" s="1"/>
  <c r="G218" i="2" l="1"/>
  <c r="P217" i="2"/>
  <c r="H218" i="2" l="1"/>
  <c r="K218" i="2" s="1"/>
  <c r="M218" i="2"/>
  <c r="O218" i="2" l="1"/>
  <c r="L218" i="2"/>
  <c r="N218" i="2" s="1"/>
  <c r="G219" i="2" l="1"/>
  <c r="P218" i="2"/>
  <c r="H219" i="2" l="1"/>
  <c r="K219" i="2" s="1"/>
  <c r="M219" i="2"/>
  <c r="O219" i="2" l="1"/>
  <c r="L219" i="2"/>
  <c r="N219" i="2" s="1"/>
  <c r="P219" i="2" l="1"/>
  <c r="G220" i="2"/>
  <c r="H220" i="2" l="1"/>
  <c r="K220" i="2" s="1"/>
  <c r="M220" i="2"/>
  <c r="O220" i="2" l="1"/>
  <c r="L220" i="2"/>
  <c r="N220" i="2" s="1"/>
  <c r="P220" i="2" l="1"/>
  <c r="G221" i="2"/>
  <c r="H221" i="2" l="1"/>
  <c r="K221" i="2" s="1"/>
  <c r="M221" i="2"/>
  <c r="D101" i="1" s="1"/>
  <c r="I101" i="1" s="1"/>
  <c r="O221" i="2" l="1"/>
  <c r="L221" i="2"/>
  <c r="N221" i="2" l="1"/>
  <c r="G222" i="2" s="1"/>
  <c r="C101" i="1"/>
  <c r="E101" i="1" l="1"/>
  <c r="Y101" i="1"/>
  <c r="H222" i="2"/>
  <c r="K222" i="2" s="1"/>
  <c r="P221" i="2"/>
  <c r="M222" i="2"/>
  <c r="J101" i="1" l="1"/>
  <c r="L101" i="1" s="1"/>
  <c r="V101" i="1" s="1"/>
  <c r="O222" i="2"/>
  <c r="L222" i="2"/>
  <c r="C140" i="1" l="1"/>
  <c r="E140" i="1" s="1"/>
  <c r="G140" i="1" s="1"/>
  <c r="K140" i="1" s="1"/>
  <c r="W101" i="1"/>
  <c r="P101" i="1"/>
  <c r="K102" i="1" s="1"/>
  <c r="N222" i="2"/>
  <c r="G223" i="2" s="1"/>
  <c r="Q102" i="1" l="1"/>
  <c r="R102" i="1" s="1"/>
  <c r="Z101" i="1"/>
  <c r="F141" i="1"/>
  <c r="Q140" i="1"/>
  <c r="R140" i="1" s="1"/>
  <c r="H223" i="2"/>
  <c r="K223" i="2" s="1"/>
  <c r="P222" i="2"/>
  <c r="M223" i="2"/>
  <c r="AA101" i="1" l="1"/>
  <c r="AB101" i="1" s="1"/>
  <c r="I60" i="1" s="1"/>
  <c r="S102" i="1"/>
  <c r="L141" i="1"/>
  <c r="M141" i="1" s="1"/>
  <c r="N141" i="1" s="1"/>
  <c r="U140" i="1"/>
  <c r="O223" i="2"/>
  <c r="L223" i="2"/>
  <c r="M102" i="1" l="1"/>
  <c r="T102" i="1"/>
  <c r="N102" i="1" s="1"/>
  <c r="V140" i="1"/>
  <c r="W140" i="1" s="1"/>
  <c r="J60" i="1" s="1"/>
  <c r="K60" i="1" s="1"/>
  <c r="O141" i="1"/>
  <c r="P141" i="1" s="1"/>
  <c r="J141" i="1" s="1"/>
  <c r="H141" i="1"/>
  <c r="N223" i="2"/>
  <c r="G224" i="2" s="1"/>
  <c r="U102" i="1" l="1"/>
  <c r="I141" i="1"/>
  <c r="H224" i="2"/>
  <c r="K224" i="2" s="1"/>
  <c r="P223" i="2"/>
  <c r="M224" i="2"/>
  <c r="O102" i="1" l="1"/>
  <c r="O224" i="2"/>
  <c r="L224" i="2"/>
  <c r="N224" i="2" l="1"/>
  <c r="G225" i="2" s="1"/>
  <c r="H225" i="2" l="1"/>
  <c r="K225" i="2" s="1"/>
  <c r="P224" i="2"/>
  <c r="M225" i="2"/>
  <c r="O225" i="2" l="1"/>
  <c r="L225" i="2"/>
  <c r="N225" i="2" l="1"/>
  <c r="G226" i="2" s="1"/>
  <c r="H226" i="2" l="1"/>
  <c r="K226" i="2" s="1"/>
  <c r="P225" i="2"/>
  <c r="M226" i="2"/>
  <c r="O226" i="2" l="1"/>
  <c r="L226" i="2"/>
  <c r="N226" i="2" l="1"/>
  <c r="G227" i="2" s="1"/>
  <c r="H227" i="2" l="1"/>
  <c r="K227" i="2" s="1"/>
  <c r="P226" i="2"/>
  <c r="M227" i="2"/>
  <c r="O227" i="2" l="1"/>
  <c r="L227" i="2"/>
  <c r="N227" i="2" s="1"/>
  <c r="P227" i="2" l="1"/>
  <c r="G228" i="2"/>
  <c r="H228" i="2" l="1"/>
  <c r="K228" i="2" s="1"/>
  <c r="M228" i="2"/>
  <c r="O228" i="2" l="1"/>
  <c r="L228" i="2"/>
  <c r="N228" i="2" s="1"/>
  <c r="P228" i="2" l="1"/>
  <c r="G229" i="2"/>
  <c r="H229" i="2" l="1"/>
  <c r="K229" i="2" s="1"/>
  <c r="M229" i="2"/>
  <c r="O229" i="2" l="1"/>
  <c r="L229" i="2"/>
  <c r="N229" i="2" s="1"/>
  <c r="G230" i="2" l="1"/>
  <c r="P229" i="2"/>
  <c r="H230" i="2" l="1"/>
  <c r="K230" i="2" s="1"/>
  <c r="M230" i="2"/>
  <c r="O230" i="2" l="1"/>
  <c r="L230" i="2"/>
  <c r="N230" i="2" s="1"/>
  <c r="G231" i="2" l="1"/>
  <c r="P230" i="2"/>
  <c r="H231" i="2" l="1"/>
  <c r="K231" i="2" s="1"/>
  <c r="M231" i="2"/>
  <c r="O231" i="2" l="1"/>
  <c r="L231" i="2"/>
  <c r="N231" i="2" s="1"/>
  <c r="G232" i="2" l="1"/>
  <c r="P231" i="2"/>
  <c r="H232" i="2" l="1"/>
  <c r="K232" i="2" s="1"/>
  <c r="M232" i="2"/>
  <c r="O232" i="2" l="1"/>
  <c r="L232" i="2"/>
  <c r="N232" i="2" s="1"/>
  <c r="G233" i="2" l="1"/>
  <c r="P232" i="2"/>
  <c r="H233" i="2" l="1"/>
  <c r="K233" i="2" s="1"/>
  <c r="M233" i="2"/>
  <c r="D102" i="1" s="1"/>
  <c r="I102" i="1" s="1"/>
  <c r="O233" i="2" l="1"/>
  <c r="L233" i="2"/>
  <c r="N233" i="2" l="1"/>
  <c r="G234" i="2" s="1"/>
  <c r="C102" i="1"/>
  <c r="E102" i="1" l="1"/>
  <c r="Y102" i="1"/>
  <c r="H234" i="2"/>
  <c r="K234" i="2" s="1"/>
  <c r="P233" i="2"/>
  <c r="M234" i="2"/>
  <c r="J102" i="1" l="1"/>
  <c r="L102" i="1" s="1"/>
  <c r="V102" i="1" s="1"/>
  <c r="O234" i="2"/>
  <c r="L234" i="2"/>
  <c r="C141" i="1" l="1"/>
  <c r="E141" i="1" s="1"/>
  <c r="G141" i="1" s="1"/>
  <c r="K141" i="1" s="1"/>
  <c r="W102" i="1"/>
  <c r="P102" i="1"/>
  <c r="K103" i="1" s="1"/>
  <c r="N234" i="2"/>
  <c r="P234" i="2" s="1"/>
  <c r="Q103" i="1" l="1"/>
  <c r="R103" i="1" s="1"/>
  <c r="Z102" i="1"/>
  <c r="F142" i="1"/>
  <c r="Q141" i="1"/>
  <c r="R141" i="1" s="1"/>
  <c r="G235" i="2"/>
  <c r="H235" i="2" s="1"/>
  <c r="AA102" i="1" l="1"/>
  <c r="AB102" i="1" s="1"/>
  <c r="I61" i="1" s="1"/>
  <c r="S103" i="1"/>
  <c r="L142" i="1"/>
  <c r="M142" i="1" s="1"/>
  <c r="U141" i="1"/>
  <c r="M235" i="2"/>
  <c r="O235" i="2" s="1"/>
  <c r="K235" i="2"/>
  <c r="M103" i="1" l="1"/>
  <c r="T103" i="1"/>
  <c r="N103" i="1" s="1"/>
  <c r="V141" i="1"/>
  <c r="W141" i="1" s="1"/>
  <c r="J61" i="1" s="1"/>
  <c r="K61" i="1" s="1"/>
  <c r="N142" i="1"/>
  <c r="L235" i="2"/>
  <c r="N235" i="2" s="1"/>
  <c r="P235" i="2" s="1"/>
  <c r="U103" i="1" l="1"/>
  <c r="H142" i="1"/>
  <c r="O142" i="1"/>
  <c r="P142" i="1" s="1"/>
  <c r="J142" i="1" s="1"/>
  <c r="G236" i="2"/>
  <c r="H236" i="2" s="1"/>
  <c r="O103" i="1" l="1"/>
  <c r="I142" i="1"/>
  <c r="M236" i="2"/>
  <c r="O236" i="2" s="1"/>
  <c r="K236" i="2"/>
  <c r="L236" i="2" l="1"/>
  <c r="N236" i="2" s="1"/>
  <c r="P236" i="2" s="1"/>
  <c r="G237" i="2" l="1"/>
  <c r="H237" i="2" s="1"/>
  <c r="M237" i="2" l="1"/>
  <c r="O237" i="2" s="1"/>
  <c r="K237" i="2"/>
  <c r="L237" i="2" l="1"/>
  <c r="N237" i="2" s="1"/>
  <c r="G238" i="2" s="1"/>
  <c r="H238" i="2" l="1"/>
  <c r="K238" i="2" s="1"/>
  <c r="P237" i="2"/>
  <c r="M238" i="2"/>
  <c r="O238" i="2" l="1"/>
  <c r="L238" i="2"/>
  <c r="N238" i="2" l="1"/>
  <c r="P238" i="2" s="1"/>
  <c r="G239" i="2" l="1"/>
  <c r="H239" i="2" s="1"/>
  <c r="M239" i="2" l="1"/>
  <c r="O239" i="2" s="1"/>
  <c r="K239" i="2"/>
  <c r="L239" i="2" l="1"/>
  <c r="N239" i="2" s="1"/>
  <c r="G240" i="2" s="1"/>
  <c r="P239" i="2" l="1"/>
  <c r="H240" i="2"/>
  <c r="K240" i="2" s="1"/>
  <c r="M240" i="2"/>
  <c r="O240" i="2" l="1"/>
  <c r="L240" i="2"/>
  <c r="N240" i="2" s="1"/>
  <c r="G241" i="2" l="1"/>
  <c r="P240" i="2"/>
  <c r="H241" i="2" l="1"/>
  <c r="K241" i="2" s="1"/>
  <c r="M241" i="2"/>
  <c r="O241" i="2" l="1"/>
  <c r="L241" i="2"/>
  <c r="N241" i="2" s="1"/>
  <c r="G242" i="2" l="1"/>
  <c r="P241" i="2"/>
  <c r="H242" i="2" l="1"/>
  <c r="K242" i="2" s="1"/>
  <c r="M242" i="2"/>
  <c r="O242" i="2" l="1"/>
  <c r="L242" i="2"/>
  <c r="N242" i="2" s="1"/>
  <c r="G243" i="2" l="1"/>
  <c r="P242" i="2"/>
  <c r="H243" i="2" l="1"/>
  <c r="K243" i="2" s="1"/>
  <c r="M243" i="2"/>
  <c r="O243" i="2" l="1"/>
  <c r="L243" i="2"/>
  <c r="N243" i="2" s="1"/>
  <c r="P243" i="2" l="1"/>
  <c r="G244" i="2"/>
  <c r="H244" i="2" l="1"/>
  <c r="K244" i="2" s="1"/>
  <c r="M244" i="2"/>
  <c r="O244" i="2" l="1"/>
  <c r="L244" i="2"/>
  <c r="N244" i="2" s="1"/>
  <c r="P244" i="2" l="1"/>
  <c r="G245" i="2"/>
  <c r="H245" i="2" l="1"/>
  <c r="K245" i="2" s="1"/>
  <c r="M245" i="2"/>
  <c r="D103" i="1" s="1"/>
  <c r="I103" i="1" s="1"/>
  <c r="O245" i="2" l="1"/>
  <c r="L245" i="2"/>
  <c r="N245" i="2" l="1"/>
  <c r="G246" i="2" s="1"/>
  <c r="C103" i="1"/>
  <c r="E103" i="1" l="1"/>
  <c r="Y103" i="1"/>
  <c r="H246" i="2"/>
  <c r="K246" i="2" s="1"/>
  <c r="P245" i="2"/>
  <c r="M246" i="2"/>
  <c r="J103" i="1" l="1"/>
  <c r="L103" i="1" s="1"/>
  <c r="V103" i="1" s="1"/>
  <c r="O246" i="2"/>
  <c r="L246" i="2"/>
  <c r="C142" i="1" l="1"/>
  <c r="E142" i="1" s="1"/>
  <c r="G142" i="1" s="1"/>
  <c r="K142" i="1" s="1"/>
  <c r="W103" i="1"/>
  <c r="P103" i="1"/>
  <c r="K104" i="1" s="1"/>
  <c r="N246" i="2"/>
  <c r="G247" i="2" s="1"/>
  <c r="Q104" i="1" l="1"/>
  <c r="R104" i="1" s="1"/>
  <c r="Z103" i="1"/>
  <c r="F143" i="1"/>
  <c r="Q142" i="1"/>
  <c r="R142" i="1" s="1"/>
  <c r="H247" i="2"/>
  <c r="K247" i="2" s="1"/>
  <c r="P246" i="2"/>
  <c r="M247" i="2"/>
  <c r="AA103" i="1" l="1"/>
  <c r="AB103" i="1" s="1"/>
  <c r="I62" i="1" s="1"/>
  <c r="S104" i="1"/>
  <c r="L143" i="1"/>
  <c r="M143" i="1" s="1"/>
  <c r="N143" i="1" s="1"/>
  <c r="H143" i="1" s="1"/>
  <c r="U142" i="1"/>
  <c r="O247" i="2"/>
  <c r="L247" i="2"/>
  <c r="M104" i="1" l="1"/>
  <c r="T104" i="1"/>
  <c r="N104" i="1" s="1"/>
  <c r="V142" i="1"/>
  <c r="W142" i="1" s="1"/>
  <c r="J62" i="1" s="1"/>
  <c r="K62" i="1" s="1"/>
  <c r="O143" i="1"/>
  <c r="P143" i="1" s="1"/>
  <c r="J143" i="1" s="1"/>
  <c r="N247" i="2"/>
  <c r="G248" i="2" s="1"/>
  <c r="U104" i="1" l="1"/>
  <c r="I143" i="1"/>
  <c r="H248" i="2"/>
  <c r="K248" i="2" s="1"/>
  <c r="P247" i="2"/>
  <c r="M248" i="2"/>
  <c r="O104" i="1" l="1"/>
  <c r="O248" i="2"/>
  <c r="L248" i="2"/>
  <c r="N248" i="2" l="1"/>
  <c r="G249" i="2" s="1"/>
  <c r="H249" i="2" l="1"/>
  <c r="K249" i="2" s="1"/>
  <c r="P248" i="2"/>
  <c r="M249" i="2"/>
  <c r="O249" i="2" l="1"/>
  <c r="L249" i="2"/>
  <c r="N249" i="2" l="1"/>
  <c r="G250" i="2" s="1"/>
  <c r="H250" i="2" l="1"/>
  <c r="K250" i="2" s="1"/>
  <c r="P249" i="2"/>
  <c r="M250" i="2"/>
  <c r="O250" i="2" l="1"/>
  <c r="L250" i="2"/>
  <c r="N250" i="2" l="1"/>
  <c r="G251" i="2" s="1"/>
  <c r="H251" i="2" l="1"/>
  <c r="K251" i="2" s="1"/>
  <c r="P250" i="2"/>
  <c r="M251" i="2"/>
  <c r="O251" i="2" l="1"/>
  <c r="L251" i="2"/>
  <c r="N251" i="2" s="1"/>
  <c r="P251" i="2" l="1"/>
  <c r="G252" i="2"/>
  <c r="H252" i="2" l="1"/>
  <c r="K252" i="2" s="1"/>
  <c r="M252" i="2"/>
  <c r="O252" i="2" l="1"/>
  <c r="L252" i="2"/>
  <c r="N252" i="2" s="1"/>
  <c r="P252" i="2" l="1"/>
  <c r="G253" i="2"/>
  <c r="H253" i="2" l="1"/>
  <c r="K253" i="2" s="1"/>
  <c r="M253" i="2"/>
  <c r="O253" i="2" l="1"/>
  <c r="L253" i="2"/>
  <c r="N253" i="2" s="1"/>
  <c r="G254" i="2" l="1"/>
  <c r="P253" i="2"/>
  <c r="H254" i="2" l="1"/>
  <c r="K254" i="2" s="1"/>
  <c r="M254" i="2"/>
  <c r="O254" i="2" l="1"/>
  <c r="L254" i="2"/>
  <c r="N254" i="2" s="1"/>
  <c r="G255" i="2" l="1"/>
  <c r="P254" i="2"/>
  <c r="H255" i="2" l="1"/>
  <c r="K255" i="2" s="1"/>
  <c r="M255" i="2"/>
  <c r="O255" i="2" l="1"/>
  <c r="L255" i="2"/>
  <c r="N255" i="2" s="1"/>
  <c r="G256" i="2" l="1"/>
  <c r="P255" i="2"/>
  <c r="H256" i="2" l="1"/>
  <c r="K256" i="2" s="1"/>
  <c r="M256" i="2"/>
  <c r="O256" i="2" l="1"/>
  <c r="L256" i="2"/>
  <c r="N256" i="2" s="1"/>
  <c r="G257" i="2" l="1"/>
  <c r="P256" i="2"/>
  <c r="H257" i="2" l="1"/>
  <c r="K257" i="2" s="1"/>
  <c r="M257" i="2"/>
  <c r="D104" i="1" s="1"/>
  <c r="I104" i="1" s="1"/>
  <c r="O257" i="2" l="1"/>
  <c r="L257" i="2"/>
  <c r="N257" i="2" l="1"/>
  <c r="G258" i="2" s="1"/>
  <c r="C104" i="1"/>
  <c r="E104" i="1" l="1"/>
  <c r="Y104" i="1"/>
  <c r="H258" i="2"/>
  <c r="K258" i="2" s="1"/>
  <c r="P257" i="2"/>
  <c r="M258" i="2"/>
  <c r="J104" i="1" l="1"/>
  <c r="L104" i="1" s="1"/>
  <c r="V104" i="1" s="1"/>
  <c r="O258" i="2"/>
  <c r="L258" i="2"/>
  <c r="C143" i="1" l="1"/>
  <c r="E143" i="1" s="1"/>
  <c r="G143" i="1" s="1"/>
  <c r="K143" i="1" s="1"/>
  <c r="W104" i="1"/>
  <c r="P104" i="1"/>
  <c r="K105" i="1" s="1"/>
  <c r="N258" i="2"/>
  <c r="G259" i="2" s="1"/>
  <c r="Q105" i="1" l="1"/>
  <c r="R105" i="1" s="1"/>
  <c r="Z104" i="1"/>
  <c r="F144" i="1"/>
  <c r="Q143" i="1"/>
  <c r="R143" i="1" s="1"/>
  <c r="H259" i="2"/>
  <c r="K259" i="2" s="1"/>
  <c r="P258" i="2"/>
  <c r="M259" i="2"/>
  <c r="AA104" i="1" l="1"/>
  <c r="AB104" i="1" s="1"/>
  <c r="I63" i="1" s="1"/>
  <c r="S105" i="1"/>
  <c r="L144" i="1"/>
  <c r="M144" i="1" s="1"/>
  <c r="N144" i="1" s="1"/>
  <c r="O144" i="1" s="1"/>
  <c r="P144" i="1" s="1"/>
  <c r="J144" i="1" s="1"/>
  <c r="U143" i="1"/>
  <c r="O259" i="2"/>
  <c r="L259" i="2"/>
  <c r="M105" i="1" l="1"/>
  <c r="T105" i="1"/>
  <c r="N105" i="1" s="1"/>
  <c r="V143" i="1"/>
  <c r="W143" i="1" s="1"/>
  <c r="J63" i="1" s="1"/>
  <c r="K63" i="1" s="1"/>
  <c r="H144" i="1"/>
  <c r="I144" i="1"/>
  <c r="N259" i="2"/>
  <c r="G260" i="2" s="1"/>
  <c r="U105" i="1" l="1"/>
  <c r="H260" i="2"/>
  <c r="K260" i="2" s="1"/>
  <c r="P259" i="2"/>
  <c r="M260" i="2"/>
  <c r="O105" i="1" l="1"/>
  <c r="O260" i="2"/>
  <c r="L260" i="2"/>
  <c r="N260" i="2" l="1"/>
  <c r="P260" i="2" s="1"/>
  <c r="G261" i="2" l="1"/>
  <c r="H261" i="2" s="1"/>
  <c r="M261" i="2" l="1"/>
  <c r="O261" i="2" s="1"/>
  <c r="K261" i="2"/>
  <c r="L261" i="2" l="1"/>
  <c r="N261" i="2" s="1"/>
  <c r="G262" i="2" s="1"/>
  <c r="H262" i="2" l="1"/>
  <c r="K262" i="2" s="1"/>
  <c r="P261" i="2"/>
  <c r="M262" i="2"/>
  <c r="O262" i="2" l="1"/>
  <c r="L262" i="2"/>
  <c r="N262" i="2" l="1"/>
  <c r="G263" i="2" s="1"/>
  <c r="H263" i="2" l="1"/>
  <c r="K263" i="2" s="1"/>
  <c r="P262" i="2"/>
  <c r="M263" i="2"/>
  <c r="O263" i="2" l="1"/>
  <c r="L263" i="2"/>
  <c r="N263" i="2" s="1"/>
  <c r="G264" i="2" l="1"/>
  <c r="P263" i="2"/>
  <c r="H264" i="2" l="1"/>
  <c r="K264" i="2" s="1"/>
  <c r="M264" i="2"/>
  <c r="O264" i="2" l="1"/>
  <c r="L264" i="2"/>
  <c r="N264" i="2" s="1"/>
  <c r="G265" i="2" l="1"/>
  <c r="P264" i="2"/>
  <c r="H265" i="2" l="1"/>
  <c r="K265" i="2" s="1"/>
  <c r="M265" i="2"/>
  <c r="O265" i="2" l="1"/>
  <c r="L265" i="2"/>
  <c r="N265" i="2" s="1"/>
  <c r="G266" i="2" l="1"/>
  <c r="P265" i="2"/>
  <c r="H266" i="2" l="1"/>
  <c r="K266" i="2" s="1"/>
  <c r="M266" i="2"/>
  <c r="O266" i="2" l="1"/>
  <c r="L266" i="2"/>
  <c r="N266" i="2" s="1"/>
  <c r="G267" i="2" l="1"/>
  <c r="P266" i="2"/>
  <c r="H267" i="2" l="1"/>
  <c r="K267" i="2" s="1"/>
  <c r="M267" i="2"/>
  <c r="O267" i="2" l="1"/>
  <c r="L267" i="2"/>
  <c r="N267" i="2" s="1"/>
  <c r="P267" i="2" l="1"/>
  <c r="G268" i="2"/>
  <c r="H268" i="2" l="1"/>
  <c r="K268" i="2" s="1"/>
  <c r="M268" i="2"/>
  <c r="O268" i="2" l="1"/>
  <c r="L268" i="2"/>
  <c r="N268" i="2" s="1"/>
  <c r="P268" i="2" l="1"/>
  <c r="G269" i="2"/>
  <c r="H269" i="2" l="1"/>
  <c r="K269" i="2" s="1"/>
  <c r="M269" i="2"/>
  <c r="D105" i="1" s="1"/>
  <c r="I105" i="1" s="1"/>
  <c r="O269" i="2" l="1"/>
  <c r="L269" i="2"/>
  <c r="N269" i="2" l="1"/>
  <c r="G270" i="2" s="1"/>
  <c r="C105" i="1"/>
  <c r="E105" i="1" l="1"/>
  <c r="Y105" i="1"/>
  <c r="H270" i="2"/>
  <c r="K270" i="2" s="1"/>
  <c r="P269" i="2"/>
  <c r="M270" i="2"/>
  <c r="J105" i="1" l="1"/>
  <c r="L105" i="1" s="1"/>
  <c r="V105" i="1" s="1"/>
  <c r="O270" i="2"/>
  <c r="L270" i="2"/>
  <c r="C144" i="1" l="1"/>
  <c r="E144" i="1" s="1"/>
  <c r="G144" i="1" s="1"/>
  <c r="K144" i="1" s="1"/>
  <c r="W105" i="1"/>
  <c r="P105" i="1"/>
  <c r="K106" i="1" s="1"/>
  <c r="N270" i="2"/>
  <c r="G271" i="2" s="1"/>
  <c r="Q106" i="1" l="1"/>
  <c r="R106" i="1" s="1"/>
  <c r="Z105" i="1"/>
  <c r="F145" i="1"/>
  <c r="Q144" i="1"/>
  <c r="R144" i="1" s="1"/>
  <c r="H271" i="2"/>
  <c r="K271" i="2" s="1"/>
  <c r="P270" i="2"/>
  <c r="M271" i="2"/>
  <c r="AA105" i="1" l="1"/>
  <c r="AB105" i="1" s="1"/>
  <c r="I64" i="1" s="1"/>
  <c r="S106" i="1"/>
  <c r="L145" i="1"/>
  <c r="M145" i="1" s="1"/>
  <c r="N145" i="1" s="1"/>
  <c r="H145" i="1" s="1"/>
  <c r="U144" i="1"/>
  <c r="O271" i="2"/>
  <c r="L271" i="2"/>
  <c r="M106" i="1" l="1"/>
  <c r="T106" i="1"/>
  <c r="N106" i="1" s="1"/>
  <c r="V144" i="1"/>
  <c r="W144" i="1" s="1"/>
  <c r="J64" i="1" s="1"/>
  <c r="K64" i="1" s="1"/>
  <c r="O145" i="1"/>
  <c r="P145" i="1" s="1"/>
  <c r="J145" i="1" s="1"/>
  <c r="N271" i="2"/>
  <c r="G272" i="2" s="1"/>
  <c r="U106" i="1" l="1"/>
  <c r="I145" i="1"/>
  <c r="H272" i="2"/>
  <c r="K272" i="2" s="1"/>
  <c r="P271" i="2"/>
  <c r="M272" i="2"/>
  <c r="O106" i="1" l="1"/>
  <c r="O272" i="2"/>
  <c r="L272" i="2"/>
  <c r="N272" i="2" l="1"/>
  <c r="G273" i="2" s="1"/>
  <c r="H273" i="2" l="1"/>
  <c r="K273" i="2" s="1"/>
  <c r="P272" i="2"/>
  <c r="M273" i="2"/>
  <c r="O273" i="2" l="1"/>
  <c r="L273" i="2"/>
  <c r="N273" i="2" l="1"/>
  <c r="G274" i="2" s="1"/>
  <c r="H274" i="2" l="1"/>
  <c r="K274" i="2" s="1"/>
  <c r="P273" i="2"/>
  <c r="M274" i="2"/>
  <c r="O274" i="2" l="1"/>
  <c r="L274" i="2"/>
  <c r="N274" i="2" l="1"/>
  <c r="P274" i="2" s="1"/>
  <c r="G275" i="2" l="1"/>
  <c r="H275" i="2" s="1"/>
  <c r="M275" i="2" l="1"/>
  <c r="O275" i="2" s="1"/>
  <c r="K275" i="2"/>
  <c r="L275" i="2" l="1"/>
  <c r="N275" i="2" s="1"/>
  <c r="P275" i="2" s="1"/>
  <c r="G276" i="2" l="1"/>
  <c r="H276" i="2" s="1"/>
  <c r="K276" i="2" s="1"/>
  <c r="M276" i="2"/>
  <c r="O276" i="2" l="1"/>
  <c r="L276" i="2"/>
  <c r="N276" i="2" s="1"/>
  <c r="P276" i="2" l="1"/>
  <c r="G277" i="2"/>
  <c r="H277" i="2" l="1"/>
  <c r="K277" i="2" s="1"/>
  <c r="M277" i="2"/>
  <c r="O277" i="2" l="1"/>
  <c r="L277" i="2"/>
  <c r="N277" i="2" s="1"/>
  <c r="G278" i="2" l="1"/>
  <c r="P277" i="2"/>
  <c r="H278" i="2" l="1"/>
  <c r="K278" i="2" s="1"/>
  <c r="M278" i="2"/>
  <c r="O278" i="2" l="1"/>
  <c r="L278" i="2"/>
  <c r="N278" i="2" s="1"/>
  <c r="G279" i="2" l="1"/>
  <c r="P278" i="2"/>
  <c r="H279" i="2" l="1"/>
  <c r="K279" i="2" s="1"/>
  <c r="M279" i="2"/>
  <c r="O279" i="2" l="1"/>
  <c r="L279" i="2"/>
  <c r="N279" i="2" s="1"/>
  <c r="G280" i="2" l="1"/>
  <c r="P279" i="2"/>
  <c r="H280" i="2" l="1"/>
  <c r="K280" i="2" s="1"/>
  <c r="M280" i="2"/>
  <c r="O280" i="2" l="1"/>
  <c r="L280" i="2"/>
  <c r="N280" i="2" s="1"/>
  <c r="G281" i="2" l="1"/>
  <c r="P280" i="2"/>
  <c r="H281" i="2" l="1"/>
  <c r="K281" i="2" s="1"/>
  <c r="M281" i="2"/>
  <c r="D106" i="1" s="1"/>
  <c r="I106" i="1" s="1"/>
  <c r="O281" i="2" l="1"/>
  <c r="L281" i="2"/>
  <c r="N281" i="2" l="1"/>
  <c r="G282" i="2" s="1"/>
  <c r="C106" i="1"/>
  <c r="E106" i="1" l="1"/>
  <c r="Y106" i="1"/>
  <c r="H282" i="2"/>
  <c r="K282" i="2" s="1"/>
  <c r="P281" i="2"/>
  <c r="M282" i="2"/>
  <c r="J106" i="1" l="1"/>
  <c r="L106" i="1" s="1"/>
  <c r="V106" i="1" s="1"/>
  <c r="O282" i="2"/>
  <c r="L282" i="2"/>
  <c r="C145" i="1" l="1"/>
  <c r="E145" i="1" s="1"/>
  <c r="G145" i="1" s="1"/>
  <c r="K145" i="1" s="1"/>
  <c r="W106" i="1"/>
  <c r="P106" i="1"/>
  <c r="K107" i="1" s="1"/>
  <c r="N282" i="2"/>
  <c r="G283" i="2" s="1"/>
  <c r="Q107" i="1" l="1"/>
  <c r="R107" i="1" s="1"/>
  <c r="Z106" i="1"/>
  <c r="F146" i="1"/>
  <c r="Q145" i="1"/>
  <c r="R145" i="1" s="1"/>
  <c r="H283" i="2"/>
  <c r="K283" i="2" s="1"/>
  <c r="P282" i="2"/>
  <c r="M283" i="2"/>
  <c r="AA106" i="1" l="1"/>
  <c r="AB106" i="1" s="1"/>
  <c r="I65" i="1" s="1"/>
  <c r="S107" i="1"/>
  <c r="L146" i="1"/>
  <c r="M146" i="1" s="1"/>
  <c r="N146" i="1" s="1"/>
  <c r="U145" i="1"/>
  <c r="O283" i="2"/>
  <c r="L283" i="2"/>
  <c r="M107" i="1" l="1"/>
  <c r="T107" i="1"/>
  <c r="N107" i="1" s="1"/>
  <c r="V145" i="1"/>
  <c r="W145" i="1" s="1"/>
  <c r="J65" i="1" s="1"/>
  <c r="K65" i="1" s="1"/>
  <c r="O146" i="1"/>
  <c r="P146" i="1" s="1"/>
  <c r="J146" i="1" s="1"/>
  <c r="H146" i="1"/>
  <c r="N283" i="2"/>
  <c r="P283" i="2" s="1"/>
  <c r="U107" i="1" l="1"/>
  <c r="I146" i="1"/>
  <c r="G284" i="2"/>
  <c r="H284" i="2" s="1"/>
  <c r="O107" i="1" l="1"/>
  <c r="M284" i="2"/>
  <c r="O284" i="2" s="1"/>
  <c r="K284" i="2"/>
  <c r="L284" i="2" l="1"/>
  <c r="N284" i="2" s="1"/>
  <c r="P284" i="2" s="1"/>
  <c r="G285" i="2" l="1"/>
  <c r="H285" i="2" s="1"/>
  <c r="M285" i="2" l="1"/>
  <c r="O285" i="2" s="1"/>
  <c r="K285" i="2"/>
  <c r="L285" i="2" l="1"/>
  <c r="N285" i="2" s="1"/>
  <c r="G286" i="2" s="1"/>
  <c r="H286" i="2" l="1"/>
  <c r="K286" i="2" s="1"/>
  <c r="P285" i="2"/>
  <c r="M286" i="2"/>
  <c r="O286" i="2" l="1"/>
  <c r="L286" i="2"/>
  <c r="N286" i="2" l="1"/>
  <c r="G287" i="2" s="1"/>
  <c r="H287" i="2" l="1"/>
  <c r="K287" i="2" s="1"/>
  <c r="P286" i="2"/>
  <c r="M287" i="2"/>
  <c r="O287" i="2" l="1"/>
  <c r="L287" i="2"/>
  <c r="N287" i="2" s="1"/>
  <c r="G288" i="2" l="1"/>
  <c r="P287" i="2"/>
  <c r="H288" i="2" l="1"/>
  <c r="K288" i="2" s="1"/>
  <c r="M288" i="2"/>
  <c r="O288" i="2" l="1"/>
  <c r="L288" i="2"/>
  <c r="N288" i="2" s="1"/>
  <c r="G289" i="2" l="1"/>
  <c r="P288" i="2"/>
  <c r="H289" i="2" l="1"/>
  <c r="K289" i="2" s="1"/>
  <c r="M289" i="2"/>
  <c r="O289" i="2" l="1"/>
  <c r="L289" i="2"/>
  <c r="N289" i="2" s="1"/>
  <c r="G290" i="2" l="1"/>
  <c r="P289" i="2"/>
  <c r="H290" i="2" l="1"/>
  <c r="K290" i="2" s="1"/>
  <c r="M290" i="2"/>
  <c r="O290" i="2" l="1"/>
  <c r="L290" i="2"/>
  <c r="N290" i="2" s="1"/>
  <c r="G291" i="2" l="1"/>
  <c r="P290" i="2"/>
  <c r="H291" i="2" l="1"/>
  <c r="K291" i="2" s="1"/>
  <c r="M291" i="2"/>
  <c r="O291" i="2" l="1"/>
  <c r="L291" i="2"/>
  <c r="N291" i="2" s="1"/>
  <c r="P291" i="2" l="1"/>
  <c r="G292" i="2"/>
  <c r="H292" i="2" l="1"/>
  <c r="K292" i="2" s="1"/>
  <c r="M292" i="2"/>
  <c r="O292" i="2" l="1"/>
  <c r="L292" i="2"/>
  <c r="N292" i="2" s="1"/>
  <c r="P292" i="2" l="1"/>
  <c r="G293" i="2"/>
  <c r="H293" i="2" l="1"/>
  <c r="K293" i="2" s="1"/>
  <c r="M293" i="2"/>
  <c r="D107" i="1" s="1"/>
  <c r="I107" i="1" s="1"/>
  <c r="O293" i="2" l="1"/>
  <c r="L293" i="2"/>
  <c r="N293" i="2" l="1"/>
  <c r="G294" i="2" s="1"/>
  <c r="C107" i="1"/>
  <c r="E107" i="1" l="1"/>
  <c r="Y107" i="1"/>
  <c r="H294" i="2"/>
  <c r="K294" i="2" s="1"/>
  <c r="P293" i="2"/>
  <c r="M294" i="2"/>
  <c r="J107" i="1" l="1"/>
  <c r="L107" i="1" s="1"/>
  <c r="V107" i="1" s="1"/>
  <c r="O294" i="2"/>
  <c r="L294" i="2"/>
  <c r="C146" i="1" l="1"/>
  <c r="E146" i="1" s="1"/>
  <c r="G146" i="1" s="1"/>
  <c r="K146" i="1" s="1"/>
  <c r="W107" i="1"/>
  <c r="P107" i="1"/>
  <c r="K108" i="1" s="1"/>
  <c r="N294" i="2"/>
  <c r="G295" i="2" s="1"/>
  <c r="Q108" i="1" l="1"/>
  <c r="R108" i="1" s="1"/>
  <c r="Z107" i="1"/>
  <c r="F147" i="1"/>
  <c r="Q146" i="1"/>
  <c r="R146" i="1" s="1"/>
  <c r="H295" i="2"/>
  <c r="K295" i="2" s="1"/>
  <c r="P294" i="2"/>
  <c r="M295" i="2"/>
  <c r="AA107" i="1" l="1"/>
  <c r="AB107" i="1" s="1"/>
  <c r="I66" i="1" s="1"/>
  <c r="S108" i="1"/>
  <c r="L147" i="1"/>
  <c r="M147" i="1" s="1"/>
  <c r="N147" i="1" s="1"/>
  <c r="H147" i="1" s="1"/>
  <c r="U146" i="1"/>
  <c r="O295" i="2"/>
  <c r="L295" i="2"/>
  <c r="M108" i="1" l="1"/>
  <c r="T108" i="1"/>
  <c r="N108" i="1" s="1"/>
  <c r="V146" i="1"/>
  <c r="W146" i="1" s="1"/>
  <c r="J66" i="1" s="1"/>
  <c r="K66" i="1" s="1"/>
  <c r="O147" i="1"/>
  <c r="I147" i="1" s="1"/>
  <c r="N295" i="2"/>
  <c r="G296" i="2" s="1"/>
  <c r="U108" i="1" l="1"/>
  <c r="P147" i="1"/>
  <c r="J147" i="1" s="1"/>
  <c r="H296" i="2"/>
  <c r="K296" i="2" s="1"/>
  <c r="P295" i="2"/>
  <c r="M296" i="2"/>
  <c r="O108" i="1" l="1"/>
  <c r="O296" i="2"/>
  <c r="L296" i="2"/>
  <c r="N296" i="2" l="1"/>
  <c r="G297" i="2" s="1"/>
  <c r="H297" i="2" l="1"/>
  <c r="K297" i="2" s="1"/>
  <c r="P296" i="2"/>
  <c r="M297" i="2"/>
  <c r="O297" i="2" l="1"/>
  <c r="L297" i="2"/>
  <c r="N297" i="2" l="1"/>
  <c r="G298" i="2" s="1"/>
  <c r="H298" i="2" l="1"/>
  <c r="K298" i="2" s="1"/>
  <c r="P297" i="2"/>
  <c r="M298" i="2"/>
  <c r="O298" i="2" l="1"/>
  <c r="L298" i="2"/>
  <c r="N298" i="2" l="1"/>
  <c r="G299" i="2" s="1"/>
  <c r="H299" i="2" l="1"/>
  <c r="K299" i="2" s="1"/>
  <c r="P298" i="2"/>
  <c r="M299" i="2"/>
  <c r="O299" i="2" l="1"/>
  <c r="L299" i="2"/>
  <c r="N299" i="2" s="1"/>
  <c r="P299" i="2" l="1"/>
  <c r="G300" i="2"/>
  <c r="H300" i="2" l="1"/>
  <c r="K300" i="2" s="1"/>
  <c r="M300" i="2"/>
  <c r="O300" i="2" l="1"/>
  <c r="L300" i="2"/>
  <c r="N300" i="2" s="1"/>
  <c r="P300" i="2" l="1"/>
  <c r="G301" i="2"/>
  <c r="H301" i="2" l="1"/>
  <c r="K301" i="2" s="1"/>
  <c r="M301" i="2"/>
  <c r="O301" i="2" l="1"/>
  <c r="L301" i="2"/>
  <c r="N301" i="2" s="1"/>
  <c r="G302" i="2" l="1"/>
  <c r="P301" i="2"/>
  <c r="H302" i="2" l="1"/>
  <c r="K302" i="2" s="1"/>
  <c r="M302" i="2"/>
  <c r="O302" i="2" l="1"/>
  <c r="L302" i="2"/>
  <c r="N302" i="2" s="1"/>
  <c r="G303" i="2" l="1"/>
  <c r="P302" i="2"/>
  <c r="H303" i="2" l="1"/>
  <c r="K303" i="2" s="1"/>
  <c r="M303" i="2"/>
  <c r="O303" i="2" l="1"/>
  <c r="L303" i="2"/>
  <c r="N303" i="2" s="1"/>
  <c r="G304" i="2" l="1"/>
  <c r="P303" i="2"/>
  <c r="H304" i="2" l="1"/>
  <c r="K304" i="2" s="1"/>
  <c r="M304" i="2"/>
  <c r="O304" i="2" l="1"/>
  <c r="L304" i="2"/>
  <c r="N304" i="2" s="1"/>
  <c r="G305" i="2" l="1"/>
  <c r="P304" i="2"/>
  <c r="H305" i="2" l="1"/>
  <c r="K305" i="2" s="1"/>
  <c r="M305" i="2"/>
  <c r="D108" i="1" s="1"/>
  <c r="I108" i="1" s="1"/>
  <c r="O305" i="2" l="1"/>
  <c r="L305" i="2"/>
  <c r="N305" i="2" l="1"/>
  <c r="G306" i="2" s="1"/>
  <c r="H306" i="2" s="1"/>
  <c r="C108" i="1"/>
  <c r="E108" i="1" l="1"/>
  <c r="Y108" i="1"/>
  <c r="K306" i="2"/>
  <c r="P305" i="2"/>
  <c r="M306" i="2"/>
  <c r="J108" i="1" l="1"/>
  <c r="L108" i="1" s="1"/>
  <c r="V108" i="1" s="1"/>
  <c r="O306" i="2"/>
  <c r="L306" i="2"/>
  <c r="C147" i="1" l="1"/>
  <c r="E147" i="1" s="1"/>
  <c r="G147" i="1" s="1"/>
  <c r="K147" i="1" s="1"/>
  <c r="W108" i="1"/>
  <c r="P108" i="1"/>
  <c r="K109" i="1" s="1"/>
  <c r="N306" i="2"/>
  <c r="G307" i="2" s="1"/>
  <c r="Q109" i="1" l="1"/>
  <c r="R109" i="1" s="1"/>
  <c r="Z108" i="1"/>
  <c r="F148" i="1"/>
  <c r="Q147" i="1"/>
  <c r="R147" i="1" s="1"/>
  <c r="P306" i="2"/>
  <c r="H307" i="2"/>
  <c r="K307" i="2" s="1"/>
  <c r="M307" i="2"/>
  <c r="AA108" i="1" l="1"/>
  <c r="AB108" i="1" s="1"/>
  <c r="I67" i="1" s="1"/>
  <c r="S109" i="1"/>
  <c r="L148" i="1"/>
  <c r="M148" i="1" s="1"/>
  <c r="U147" i="1"/>
  <c r="O307" i="2"/>
  <c r="L307" i="2"/>
  <c r="M109" i="1" l="1"/>
  <c r="T109" i="1"/>
  <c r="N109" i="1" s="1"/>
  <c r="N148" i="1"/>
  <c r="H148" i="1" s="1"/>
  <c r="V147" i="1"/>
  <c r="W147" i="1" s="1"/>
  <c r="J67" i="1" s="1"/>
  <c r="K67" i="1" s="1"/>
  <c r="N307" i="2"/>
  <c r="P307" i="2" s="1"/>
  <c r="U109" i="1" l="1"/>
  <c r="O148" i="1"/>
  <c r="G308" i="2"/>
  <c r="M308" i="2" s="1"/>
  <c r="O109" i="1" l="1"/>
  <c r="P148" i="1"/>
  <c r="J148" i="1" s="1"/>
  <c r="I148" i="1"/>
  <c r="H308" i="2"/>
  <c r="K308" i="2" s="1"/>
  <c r="L308" i="2" s="1"/>
  <c r="O308" i="2"/>
  <c r="N308" i="2" l="1"/>
  <c r="P308" i="2" s="1"/>
  <c r="G309" i="2" l="1"/>
  <c r="H309" i="2" s="1"/>
  <c r="K309" i="2" s="1"/>
  <c r="M309" i="2" l="1"/>
  <c r="O309" i="2" s="1"/>
  <c r="L309" i="2" l="1"/>
  <c r="N309" i="2" s="1"/>
  <c r="G310" i="2" s="1"/>
  <c r="P309" i="2" l="1"/>
  <c r="H310" i="2"/>
  <c r="K310" i="2" s="1"/>
  <c r="M310" i="2"/>
  <c r="O310" i="2" l="1"/>
  <c r="L310" i="2"/>
  <c r="N310" i="2" l="1"/>
  <c r="P310" i="2" s="1"/>
  <c r="G311" i="2" l="1"/>
  <c r="H311" i="2" s="1"/>
  <c r="K311" i="2" s="1"/>
  <c r="M311" i="2" l="1"/>
  <c r="O311" i="2" s="1"/>
  <c r="L311" i="2" l="1"/>
  <c r="N311" i="2" s="1"/>
  <c r="G312" i="2"/>
  <c r="P311" i="2"/>
  <c r="H312" i="2" l="1"/>
  <c r="K312" i="2" s="1"/>
  <c r="M312" i="2"/>
  <c r="O312" i="2" l="1"/>
  <c r="L312" i="2"/>
  <c r="N312" i="2" s="1"/>
  <c r="G313" i="2" l="1"/>
  <c r="P312" i="2"/>
  <c r="H313" i="2" l="1"/>
  <c r="K313" i="2" s="1"/>
  <c r="M313" i="2"/>
  <c r="O313" i="2" l="1"/>
  <c r="L313" i="2"/>
  <c r="N313" i="2" s="1"/>
  <c r="G314" i="2" l="1"/>
  <c r="P313" i="2"/>
  <c r="H314" i="2" l="1"/>
  <c r="K314" i="2" s="1"/>
  <c r="M314" i="2"/>
  <c r="O314" i="2" l="1"/>
  <c r="L314" i="2"/>
  <c r="N314" i="2" s="1"/>
  <c r="G315" i="2" l="1"/>
  <c r="P314" i="2"/>
  <c r="H315" i="2" l="1"/>
  <c r="K315" i="2" s="1"/>
  <c r="M315" i="2"/>
  <c r="O315" i="2" l="1"/>
  <c r="L315" i="2"/>
  <c r="N315" i="2" s="1"/>
  <c r="P315" i="2" l="1"/>
  <c r="G316" i="2"/>
  <c r="H316" i="2" l="1"/>
  <c r="K316" i="2" s="1"/>
  <c r="M316" i="2"/>
  <c r="O316" i="2" l="1"/>
  <c r="L316" i="2"/>
  <c r="N316" i="2" s="1"/>
  <c r="P316" i="2" l="1"/>
  <c r="G317" i="2"/>
  <c r="H317" i="2" l="1"/>
  <c r="K317" i="2" s="1"/>
  <c r="M317" i="2"/>
  <c r="D109" i="1" s="1"/>
  <c r="I109" i="1" s="1"/>
  <c r="O317" i="2" l="1"/>
  <c r="L317" i="2"/>
  <c r="N317" i="2" l="1"/>
  <c r="G318" i="2" s="1"/>
  <c r="C109" i="1"/>
  <c r="P317" i="2" l="1"/>
  <c r="E109" i="1"/>
  <c r="Y109" i="1"/>
  <c r="H318" i="2"/>
  <c r="K318" i="2" s="1"/>
  <c r="M318" i="2"/>
  <c r="J109" i="1" l="1"/>
  <c r="O318" i="2"/>
  <c r="L318" i="2"/>
  <c r="C148" i="1" l="1"/>
  <c r="E148" i="1" s="1"/>
  <c r="G148" i="1" s="1"/>
  <c r="K148" i="1" s="1"/>
  <c r="L109" i="1"/>
  <c r="N318" i="2"/>
  <c r="G319" i="2" s="1"/>
  <c r="V109" i="1" l="1"/>
  <c r="W109" i="1" s="1"/>
  <c r="P109" i="1"/>
  <c r="K110" i="1" s="1"/>
  <c r="F149" i="1"/>
  <c r="Q148" i="1"/>
  <c r="R148" i="1" s="1"/>
  <c r="P318" i="2"/>
  <c r="H319" i="2"/>
  <c r="K319" i="2" s="1"/>
  <c r="M319" i="2"/>
  <c r="Q110" i="1" l="1"/>
  <c r="R110" i="1" s="1"/>
  <c r="S110" i="1" s="1"/>
  <c r="T110" i="1" s="1"/>
  <c r="N110" i="1" s="1"/>
  <c r="Z109" i="1"/>
  <c r="L149" i="1"/>
  <c r="M149" i="1" s="1"/>
  <c r="U148" i="1"/>
  <c r="O319" i="2"/>
  <c r="L319" i="2"/>
  <c r="AA109" i="1" l="1"/>
  <c r="AB109" i="1" s="1"/>
  <c r="I68" i="1" s="1"/>
  <c r="M110" i="1"/>
  <c r="U110" i="1"/>
  <c r="V148" i="1"/>
  <c r="W148" i="1" s="1"/>
  <c r="J68" i="1" s="1"/>
  <c r="N149" i="1"/>
  <c r="H149" i="1" s="1"/>
  <c r="N319" i="2"/>
  <c r="G320" i="2" s="1"/>
  <c r="K68" i="1" l="1"/>
  <c r="O110" i="1"/>
  <c r="O149" i="1"/>
  <c r="P149" i="1" s="1"/>
  <c r="J149" i="1" s="1"/>
  <c r="P319" i="2"/>
  <c r="H320" i="2"/>
  <c r="K320" i="2" s="1"/>
  <c r="M320" i="2"/>
  <c r="I149" i="1" l="1"/>
  <c r="O320" i="2"/>
  <c r="L320" i="2"/>
  <c r="N320" i="2" l="1"/>
  <c r="G321" i="2" s="1"/>
  <c r="P320" i="2" l="1"/>
  <c r="H321" i="2"/>
  <c r="K321" i="2" s="1"/>
  <c r="M321" i="2"/>
  <c r="O321" i="2" l="1"/>
  <c r="L321" i="2"/>
  <c r="N321" i="2" l="1"/>
  <c r="G322" i="2" s="1"/>
  <c r="P321" i="2" l="1"/>
  <c r="H322" i="2"/>
  <c r="K322" i="2" s="1"/>
  <c r="M322" i="2"/>
  <c r="O322" i="2" l="1"/>
  <c r="L322" i="2"/>
  <c r="N322" i="2" l="1"/>
  <c r="G323" i="2" s="1"/>
  <c r="P322" i="2" l="1"/>
  <c r="H323" i="2"/>
  <c r="K323" i="2" s="1"/>
  <c r="M323" i="2"/>
  <c r="O323" i="2" l="1"/>
  <c r="L323" i="2"/>
  <c r="N323" i="2" s="1"/>
  <c r="P323" i="2" l="1"/>
  <c r="G324" i="2"/>
  <c r="H324" i="2" l="1"/>
  <c r="K324" i="2" s="1"/>
  <c r="M324" i="2"/>
  <c r="O324" i="2" l="1"/>
  <c r="L324" i="2"/>
  <c r="N324" i="2" s="1"/>
  <c r="P324" i="2" l="1"/>
  <c r="G325" i="2"/>
  <c r="H325" i="2" l="1"/>
  <c r="K325" i="2" s="1"/>
  <c r="M325" i="2"/>
  <c r="O325" i="2" l="1"/>
  <c r="L325" i="2"/>
  <c r="N325" i="2" s="1"/>
  <c r="G326" i="2" l="1"/>
  <c r="P325" i="2"/>
  <c r="H326" i="2" l="1"/>
  <c r="K326" i="2" s="1"/>
  <c r="M326" i="2"/>
  <c r="O326" i="2" l="1"/>
  <c r="L326" i="2"/>
  <c r="N326" i="2" s="1"/>
  <c r="G327" i="2" l="1"/>
  <c r="P326" i="2"/>
  <c r="H327" i="2" l="1"/>
  <c r="K327" i="2" s="1"/>
  <c r="M327" i="2"/>
  <c r="O327" i="2" l="1"/>
  <c r="L327" i="2"/>
  <c r="N327" i="2" s="1"/>
  <c r="G328" i="2" l="1"/>
  <c r="P327" i="2"/>
  <c r="H328" i="2" l="1"/>
  <c r="K328" i="2" s="1"/>
  <c r="M328" i="2"/>
  <c r="O328" i="2" l="1"/>
  <c r="L328" i="2"/>
  <c r="N328" i="2" s="1"/>
  <c r="G329" i="2" l="1"/>
  <c r="P328" i="2"/>
  <c r="H329" i="2" l="1"/>
  <c r="K329" i="2" s="1"/>
  <c r="M329" i="2"/>
  <c r="D110" i="1" s="1"/>
  <c r="I110" i="1" s="1"/>
  <c r="O329" i="2" l="1"/>
  <c r="L329" i="2"/>
  <c r="N329" i="2" l="1"/>
  <c r="G330" i="2" s="1"/>
  <c r="C110" i="1"/>
  <c r="P329" i="2"/>
  <c r="E110" i="1" l="1"/>
  <c r="Y110" i="1"/>
  <c r="H330" i="2"/>
  <c r="K330" i="2" s="1"/>
  <c r="M330" i="2"/>
  <c r="J110" i="1" l="1"/>
  <c r="O330" i="2"/>
  <c r="L330" i="2"/>
  <c r="C149" i="1" l="1"/>
  <c r="E149" i="1" s="1"/>
  <c r="G149" i="1" s="1"/>
  <c r="K149" i="1" s="1"/>
  <c r="L110" i="1"/>
  <c r="N330" i="2"/>
  <c r="G331" i="2" s="1"/>
  <c r="V110" i="1" l="1"/>
  <c r="W110" i="1" s="1"/>
  <c r="P110" i="1"/>
  <c r="K111" i="1" s="1"/>
  <c r="P330" i="2"/>
  <c r="F150" i="1"/>
  <c r="Q149" i="1"/>
  <c r="R149" i="1" s="1"/>
  <c r="H331" i="2"/>
  <c r="K331" i="2" s="1"/>
  <c r="M331" i="2"/>
  <c r="Q111" i="1" l="1"/>
  <c r="R111" i="1" s="1"/>
  <c r="S111" i="1" s="1"/>
  <c r="T111" i="1" s="1"/>
  <c r="N111" i="1" s="1"/>
  <c r="Z110" i="1"/>
  <c r="L150" i="1"/>
  <c r="M150" i="1" s="1"/>
  <c r="N150" i="1" s="1"/>
  <c r="O150" i="1" s="1"/>
  <c r="P150" i="1" s="1"/>
  <c r="J150" i="1" s="1"/>
  <c r="U149" i="1"/>
  <c r="O331" i="2"/>
  <c r="L331" i="2"/>
  <c r="AA110" i="1" l="1"/>
  <c r="AB110" i="1" s="1"/>
  <c r="I69" i="1" s="1"/>
  <c r="U111" i="1"/>
  <c r="M111" i="1"/>
  <c r="V149" i="1"/>
  <c r="W149" i="1" s="1"/>
  <c r="J69" i="1" s="1"/>
  <c r="H150" i="1"/>
  <c r="I150" i="1"/>
  <c r="N331" i="2"/>
  <c r="P331" i="2" s="1"/>
  <c r="K69" i="1" l="1"/>
  <c r="O111" i="1"/>
  <c r="G332" i="2"/>
  <c r="M332" i="2" s="1"/>
  <c r="H332" i="2" l="1"/>
  <c r="K332" i="2" s="1"/>
  <c r="L332" i="2" s="1"/>
  <c r="O332" i="2"/>
  <c r="N332" i="2" l="1"/>
  <c r="P332" i="2" s="1"/>
  <c r="G333" i="2" l="1"/>
  <c r="H333" i="2" s="1"/>
  <c r="K333" i="2" s="1"/>
  <c r="M333" i="2" l="1"/>
  <c r="O333" i="2" s="1"/>
  <c r="L333" i="2" l="1"/>
  <c r="N333" i="2"/>
  <c r="G334" i="2" s="1"/>
  <c r="P333" i="2" l="1"/>
  <c r="H334" i="2"/>
  <c r="K334" i="2" s="1"/>
  <c r="M334" i="2"/>
  <c r="O334" i="2" l="1"/>
  <c r="L334" i="2"/>
  <c r="N334" i="2" l="1"/>
  <c r="G335" i="2"/>
  <c r="P334" i="2"/>
  <c r="H335" i="2" l="1"/>
  <c r="K335" i="2" s="1"/>
  <c r="M335" i="2"/>
  <c r="O335" i="2" l="1"/>
  <c r="L335" i="2"/>
  <c r="N335" i="2" s="1"/>
  <c r="G336" i="2" l="1"/>
  <c r="P335" i="2"/>
  <c r="H336" i="2" l="1"/>
  <c r="K336" i="2" s="1"/>
  <c r="M336" i="2"/>
  <c r="O336" i="2" l="1"/>
  <c r="L336" i="2"/>
  <c r="N336" i="2" s="1"/>
  <c r="G337" i="2" l="1"/>
  <c r="P336" i="2"/>
  <c r="H337" i="2" l="1"/>
  <c r="K337" i="2" s="1"/>
  <c r="M337" i="2"/>
  <c r="O337" i="2" l="1"/>
  <c r="L337" i="2"/>
  <c r="N337" i="2" s="1"/>
  <c r="G338" i="2" l="1"/>
  <c r="P337" i="2"/>
  <c r="H338" i="2" l="1"/>
  <c r="K338" i="2" s="1"/>
  <c r="M338" i="2"/>
  <c r="O338" i="2" l="1"/>
  <c r="L338" i="2"/>
  <c r="N338" i="2" s="1"/>
  <c r="G339" i="2" l="1"/>
  <c r="P338" i="2"/>
  <c r="H339" i="2" l="1"/>
  <c r="K339" i="2" s="1"/>
  <c r="M339" i="2"/>
  <c r="O339" i="2" l="1"/>
  <c r="L339" i="2"/>
  <c r="N339" i="2" s="1"/>
  <c r="P339" i="2" l="1"/>
  <c r="G340" i="2"/>
  <c r="H340" i="2" l="1"/>
  <c r="K340" i="2" s="1"/>
  <c r="M340" i="2"/>
  <c r="O340" i="2" l="1"/>
  <c r="L340" i="2"/>
  <c r="N340" i="2" s="1"/>
  <c r="P340" i="2" l="1"/>
  <c r="G341" i="2"/>
  <c r="H341" i="2" l="1"/>
  <c r="K341" i="2" s="1"/>
  <c r="M341" i="2"/>
  <c r="D111" i="1" s="1"/>
  <c r="I111" i="1" s="1"/>
  <c r="O341" i="2" l="1"/>
  <c r="L341" i="2"/>
  <c r="N341" i="2" l="1"/>
  <c r="C111" i="1"/>
  <c r="G342" i="2"/>
  <c r="P341" i="2"/>
  <c r="E111" i="1" l="1"/>
  <c r="Y111" i="1"/>
  <c r="H342" i="2"/>
  <c r="K342" i="2" s="1"/>
  <c r="M342" i="2"/>
  <c r="J111" i="1" l="1"/>
  <c r="O342" i="2"/>
  <c r="L342" i="2"/>
  <c r="C150" i="1" l="1"/>
  <c r="E150" i="1" s="1"/>
  <c r="G150" i="1" s="1"/>
  <c r="K150" i="1" s="1"/>
  <c r="L111" i="1"/>
  <c r="N342" i="2"/>
  <c r="P342" i="2" s="1"/>
  <c r="V111" i="1" l="1"/>
  <c r="W111" i="1" s="1"/>
  <c r="P111" i="1"/>
  <c r="K112" i="1" s="1"/>
  <c r="F151" i="1"/>
  <c r="Q150" i="1"/>
  <c r="R150" i="1" s="1"/>
  <c r="G343" i="2"/>
  <c r="M343" i="2" s="1"/>
  <c r="Q112" i="1" l="1"/>
  <c r="R112" i="1" s="1"/>
  <c r="S112" i="1" s="1"/>
  <c r="Z111" i="1"/>
  <c r="L151" i="1"/>
  <c r="M151" i="1" s="1"/>
  <c r="N151" i="1" s="1"/>
  <c r="H151" i="1" s="1"/>
  <c r="U150" i="1"/>
  <c r="H343" i="2"/>
  <c r="K343" i="2" s="1"/>
  <c r="L343" i="2" s="1"/>
  <c r="O343" i="2"/>
  <c r="AA111" i="1" l="1"/>
  <c r="AB111" i="1" s="1"/>
  <c r="I70" i="1" s="1"/>
  <c r="M112" i="1"/>
  <c r="T112" i="1"/>
  <c r="N112" i="1" s="1"/>
  <c r="V150" i="1"/>
  <c r="W150" i="1" s="1"/>
  <c r="J70" i="1" s="1"/>
  <c r="O151" i="1"/>
  <c r="P151" i="1" s="1"/>
  <c r="J151" i="1" s="1"/>
  <c r="N343" i="2"/>
  <c r="G344" i="2" s="1"/>
  <c r="K70" i="1" l="1"/>
  <c r="P343" i="2"/>
  <c r="U112" i="1"/>
  <c r="I151" i="1"/>
  <c r="H344" i="2"/>
  <c r="K344" i="2" s="1"/>
  <c r="M344" i="2"/>
  <c r="O112" i="1" l="1"/>
  <c r="O344" i="2"/>
  <c r="L344" i="2"/>
  <c r="N344" i="2" l="1"/>
  <c r="G345" i="2" s="1"/>
  <c r="P344" i="2" l="1"/>
  <c r="H345" i="2"/>
  <c r="K345" i="2" s="1"/>
  <c r="M345" i="2"/>
  <c r="O345" i="2" l="1"/>
  <c r="L345" i="2"/>
  <c r="N345" i="2" l="1"/>
  <c r="G346" i="2" s="1"/>
  <c r="P345" i="2" l="1"/>
  <c r="H346" i="2"/>
  <c r="K346" i="2" s="1"/>
  <c r="M346" i="2"/>
  <c r="O346" i="2" l="1"/>
  <c r="L346" i="2"/>
  <c r="N346" i="2" l="1"/>
  <c r="G347" i="2" s="1"/>
  <c r="P346" i="2" l="1"/>
  <c r="H347" i="2"/>
  <c r="K347" i="2" s="1"/>
  <c r="M347" i="2"/>
  <c r="O347" i="2" l="1"/>
  <c r="L347" i="2"/>
  <c r="N347" i="2" s="1"/>
  <c r="P347" i="2" l="1"/>
  <c r="G348" i="2"/>
  <c r="H348" i="2" l="1"/>
  <c r="K348" i="2" s="1"/>
  <c r="M348" i="2"/>
  <c r="O348" i="2" l="1"/>
  <c r="L348" i="2"/>
  <c r="N348" i="2" s="1"/>
  <c r="P348" i="2" l="1"/>
  <c r="G349" i="2"/>
  <c r="H349" i="2" l="1"/>
  <c r="K349" i="2" s="1"/>
  <c r="M349" i="2"/>
  <c r="O349" i="2" l="1"/>
  <c r="L349" i="2"/>
  <c r="N349" i="2" s="1"/>
  <c r="G350" i="2" l="1"/>
  <c r="P349" i="2"/>
  <c r="H350" i="2" l="1"/>
  <c r="K350" i="2" s="1"/>
  <c r="M350" i="2"/>
  <c r="O350" i="2" l="1"/>
  <c r="L350" i="2"/>
  <c r="N350" i="2" s="1"/>
  <c r="G351" i="2" l="1"/>
  <c r="P350" i="2"/>
  <c r="H351" i="2" l="1"/>
  <c r="K351" i="2" s="1"/>
  <c r="M351" i="2"/>
  <c r="O351" i="2" l="1"/>
  <c r="L351" i="2"/>
  <c r="N351" i="2" s="1"/>
  <c r="G352" i="2" l="1"/>
  <c r="P351" i="2"/>
  <c r="H352" i="2" l="1"/>
  <c r="K352" i="2" s="1"/>
  <c r="M352" i="2"/>
  <c r="O352" i="2" l="1"/>
  <c r="L352" i="2"/>
  <c r="N352" i="2" s="1"/>
  <c r="G353" i="2" l="1"/>
  <c r="P352" i="2"/>
  <c r="H353" i="2" l="1"/>
  <c r="K353" i="2" s="1"/>
  <c r="M353" i="2"/>
  <c r="D112" i="1" s="1"/>
  <c r="I112" i="1" s="1"/>
  <c r="O353" i="2" l="1"/>
  <c r="L353" i="2"/>
  <c r="N353" i="2" l="1"/>
  <c r="G354" i="2" s="1"/>
  <c r="C112" i="1"/>
  <c r="P353" i="2" l="1"/>
  <c r="E112" i="1"/>
  <c r="Y112" i="1"/>
  <c r="H354" i="2"/>
  <c r="K354" i="2" s="1"/>
  <c r="M354" i="2"/>
  <c r="J112" i="1" l="1"/>
  <c r="O354" i="2"/>
  <c r="L354" i="2"/>
  <c r="C151" i="1" l="1"/>
  <c r="E151" i="1" s="1"/>
  <c r="G151" i="1" s="1"/>
  <c r="K151" i="1" s="1"/>
  <c r="L112" i="1"/>
  <c r="N354" i="2"/>
  <c r="P354" i="2" s="1"/>
  <c r="V112" i="1" l="1"/>
  <c r="W112" i="1" s="1"/>
  <c r="P112" i="1"/>
  <c r="K113" i="1" s="1"/>
  <c r="F152" i="1"/>
  <c r="Q151" i="1"/>
  <c r="R151" i="1" s="1"/>
  <c r="G355" i="2"/>
  <c r="H355" i="2" s="1"/>
  <c r="K355" i="2" s="1"/>
  <c r="Q113" i="1" l="1"/>
  <c r="R113" i="1" s="1"/>
  <c r="S113" i="1" s="1"/>
  <c r="Z112" i="1"/>
  <c r="M355" i="2"/>
  <c r="O355" i="2" s="1"/>
  <c r="L152" i="1"/>
  <c r="M152" i="1" s="1"/>
  <c r="N152" i="1" s="1"/>
  <c r="H152" i="1" s="1"/>
  <c r="U151" i="1"/>
  <c r="L355" i="2" l="1"/>
  <c r="AA112" i="1"/>
  <c r="AB112" i="1" s="1"/>
  <c r="I71" i="1" s="1"/>
  <c r="M113" i="1"/>
  <c r="T113" i="1"/>
  <c r="N113" i="1" s="1"/>
  <c r="V151" i="1"/>
  <c r="W151" i="1" s="1"/>
  <c r="J71" i="1" s="1"/>
  <c r="O152" i="1"/>
  <c r="P152" i="1" s="1"/>
  <c r="J152" i="1" s="1"/>
  <c r="N355" i="2"/>
  <c r="P355" i="2" s="1"/>
  <c r="K71" i="1" l="1"/>
  <c r="U113" i="1"/>
  <c r="I152" i="1"/>
  <c r="G356" i="2"/>
  <c r="M356" i="2" s="1"/>
  <c r="O113" i="1" l="1"/>
  <c r="H356" i="2"/>
  <c r="K356" i="2" s="1"/>
  <c r="L356" i="2" s="1"/>
  <c r="O356" i="2"/>
  <c r="N356" i="2" l="1"/>
  <c r="P356" i="2" s="1"/>
  <c r="G357" i="2" l="1"/>
  <c r="H357" i="2" s="1"/>
  <c r="K357" i="2" s="1"/>
  <c r="M357" i="2" l="1"/>
  <c r="O357" i="2"/>
  <c r="L357" i="2"/>
  <c r="N357" i="2" l="1"/>
  <c r="G358" i="2" s="1"/>
  <c r="P357" i="2" l="1"/>
  <c r="H358" i="2"/>
  <c r="K358" i="2" s="1"/>
  <c r="M358" i="2"/>
  <c r="O358" i="2" l="1"/>
  <c r="L358" i="2"/>
  <c r="N358" i="2" l="1"/>
  <c r="G359" i="2" s="1"/>
  <c r="P358" i="2" l="1"/>
  <c r="H359" i="2"/>
  <c r="K359" i="2" s="1"/>
  <c r="M359" i="2"/>
  <c r="O359" i="2" l="1"/>
  <c r="L359" i="2"/>
  <c r="N359" i="2" s="1"/>
  <c r="G360" i="2" l="1"/>
  <c r="P359" i="2"/>
  <c r="H360" i="2" l="1"/>
  <c r="K360" i="2" s="1"/>
  <c r="M360" i="2"/>
  <c r="O360" i="2" l="1"/>
  <c r="L360" i="2"/>
  <c r="N360" i="2" s="1"/>
  <c r="G361" i="2" l="1"/>
  <c r="P360" i="2"/>
  <c r="H361" i="2" l="1"/>
  <c r="K361" i="2" s="1"/>
  <c r="M361" i="2"/>
  <c r="O361" i="2" l="1"/>
  <c r="L361" i="2"/>
  <c r="N361" i="2" s="1"/>
  <c r="G362" i="2" l="1"/>
  <c r="P361" i="2"/>
  <c r="H362" i="2" l="1"/>
  <c r="K362" i="2" s="1"/>
  <c r="M362" i="2"/>
  <c r="O362" i="2" l="1"/>
  <c r="L362" i="2"/>
  <c r="N362" i="2" s="1"/>
  <c r="G363" i="2" l="1"/>
  <c r="P362" i="2"/>
  <c r="H363" i="2" l="1"/>
  <c r="K363" i="2" s="1"/>
  <c r="M363" i="2"/>
  <c r="O363" i="2" l="1"/>
  <c r="L363" i="2"/>
  <c r="N363" i="2" s="1"/>
  <c r="P363" i="2" l="1"/>
  <c r="G364" i="2"/>
  <c r="H364" i="2" l="1"/>
  <c r="K364" i="2" s="1"/>
  <c r="M364" i="2"/>
  <c r="O364" i="2" l="1"/>
  <c r="L364" i="2"/>
  <c r="N364" i="2" s="1"/>
  <c r="P364" i="2" l="1"/>
  <c r="G365" i="2"/>
  <c r="H365" i="2" l="1"/>
  <c r="K365" i="2" s="1"/>
  <c r="M365" i="2"/>
  <c r="D113" i="1" s="1"/>
  <c r="I113" i="1" s="1"/>
  <c r="O365" i="2" l="1"/>
  <c r="L365" i="2"/>
  <c r="N365" i="2" l="1"/>
  <c r="C113" i="1"/>
  <c r="G366" i="2"/>
  <c r="P365" i="2"/>
  <c r="E113" i="1" l="1"/>
  <c r="Y113" i="1"/>
  <c r="H366" i="2"/>
  <c r="K366" i="2" s="1"/>
  <c r="M366" i="2"/>
  <c r="J113" i="1" l="1"/>
  <c r="O366" i="2"/>
  <c r="L366" i="2"/>
  <c r="C152" i="1" l="1"/>
  <c r="E152" i="1" s="1"/>
  <c r="G152" i="1" s="1"/>
  <c r="K152" i="1" s="1"/>
  <c r="L113" i="1"/>
  <c r="P113" i="1" s="1"/>
  <c r="K114" i="1" s="1"/>
  <c r="N366" i="2"/>
  <c r="G367" i="2" s="1"/>
  <c r="V113" i="1" l="1"/>
  <c r="W113" i="1" s="1"/>
  <c r="F153" i="1"/>
  <c r="Q152" i="1"/>
  <c r="R152" i="1" s="1"/>
  <c r="P366" i="2"/>
  <c r="H367" i="2"/>
  <c r="K367" i="2" s="1"/>
  <c r="M367" i="2"/>
  <c r="Q114" i="1" l="1"/>
  <c r="R114" i="1" s="1"/>
  <c r="S114" i="1" s="1"/>
  <c r="T114" i="1" s="1"/>
  <c r="N114" i="1" s="1"/>
  <c r="Z113" i="1"/>
  <c r="L153" i="1"/>
  <c r="M153" i="1" s="1"/>
  <c r="N153" i="1" s="1"/>
  <c r="H153" i="1" s="1"/>
  <c r="U152" i="1"/>
  <c r="O367" i="2"/>
  <c r="L367" i="2"/>
  <c r="AA113" i="1" l="1"/>
  <c r="AB113" i="1" s="1"/>
  <c r="I72" i="1" s="1"/>
  <c r="M114" i="1"/>
  <c r="U114" i="1"/>
  <c r="V152" i="1"/>
  <c r="W152" i="1" s="1"/>
  <c r="J72" i="1" s="1"/>
  <c r="O153" i="1"/>
  <c r="P153" i="1" s="1"/>
  <c r="J153" i="1" s="1"/>
  <c r="N367" i="2"/>
  <c r="G368" i="2" s="1"/>
  <c r="K72" i="1" l="1"/>
  <c r="O114" i="1"/>
  <c r="I153" i="1"/>
  <c r="P367" i="2"/>
  <c r="H368" i="2"/>
  <c r="K368" i="2" s="1"/>
  <c r="M368" i="2"/>
  <c r="O368" i="2" l="1"/>
  <c r="L368" i="2"/>
  <c r="N368" i="2" l="1"/>
  <c r="G369" i="2" s="1"/>
  <c r="P368" i="2" l="1"/>
  <c r="H369" i="2"/>
  <c r="K369" i="2" s="1"/>
  <c r="M369" i="2"/>
  <c r="O369" i="2" l="1"/>
  <c r="L369" i="2"/>
  <c r="N369" i="2" l="1"/>
  <c r="G370" i="2" s="1"/>
  <c r="P369" i="2" l="1"/>
  <c r="H370" i="2"/>
  <c r="K370" i="2" s="1"/>
  <c r="M370" i="2"/>
  <c r="O370" i="2" l="1"/>
  <c r="L370" i="2"/>
  <c r="N370" i="2" l="1"/>
  <c r="G371" i="2" s="1"/>
  <c r="P370" i="2"/>
  <c r="H371" i="2" l="1"/>
  <c r="K371" i="2" s="1"/>
  <c r="M371" i="2"/>
  <c r="O371" i="2" l="1"/>
  <c r="L371" i="2"/>
  <c r="N371" i="2" s="1"/>
  <c r="P371" i="2" l="1"/>
  <c r="G372" i="2"/>
  <c r="H372" i="2" l="1"/>
  <c r="K372" i="2" s="1"/>
  <c r="M372" i="2"/>
  <c r="O372" i="2" l="1"/>
  <c r="L372" i="2"/>
  <c r="N372" i="2" s="1"/>
  <c r="G373" i="2" l="1"/>
  <c r="P372" i="2"/>
  <c r="H373" i="2" l="1"/>
  <c r="K373" i="2" s="1"/>
  <c r="M373" i="2"/>
  <c r="O373" i="2" l="1"/>
  <c r="L373" i="2"/>
  <c r="N373" i="2" s="1"/>
  <c r="G374" i="2" l="1"/>
  <c r="P373" i="2"/>
  <c r="H374" i="2" l="1"/>
  <c r="K374" i="2" s="1"/>
  <c r="M374" i="2"/>
  <c r="O374" i="2" l="1"/>
  <c r="L374" i="2"/>
  <c r="N374" i="2" s="1"/>
  <c r="P374" i="2" l="1"/>
  <c r="G375" i="2"/>
  <c r="H375" i="2" l="1"/>
  <c r="K375" i="2" s="1"/>
  <c r="M375" i="2"/>
  <c r="O375" i="2" l="1"/>
  <c r="L375" i="2"/>
  <c r="N375" i="2" s="1"/>
  <c r="P375" i="2" l="1"/>
  <c r="G376" i="2"/>
  <c r="H376" i="2" l="1"/>
  <c r="K376" i="2" s="1"/>
  <c r="M376" i="2"/>
  <c r="O376" i="2" l="1"/>
  <c r="L376" i="2"/>
  <c r="N376" i="2" s="1"/>
  <c r="G377" i="2" l="1"/>
  <c r="P376" i="2"/>
  <c r="H377" i="2" l="1"/>
  <c r="K377" i="2" s="1"/>
  <c r="M377" i="2"/>
  <c r="D114" i="1" s="1"/>
  <c r="I114" i="1" s="1"/>
  <c r="O377" i="2" l="1"/>
  <c r="L377" i="2"/>
  <c r="N377" i="2" l="1"/>
  <c r="P377" i="2" s="1"/>
  <c r="C114" i="1"/>
  <c r="G378" i="2" l="1"/>
  <c r="H378" i="2" s="1"/>
  <c r="K378" i="2" s="1"/>
  <c r="E114" i="1"/>
  <c r="Y114" i="1"/>
  <c r="M378" i="2" l="1"/>
  <c r="O378" i="2" s="1"/>
  <c r="J114" i="1"/>
  <c r="L378" i="2" l="1"/>
  <c r="N378" i="2" s="1"/>
  <c r="G379" i="2" s="1"/>
  <c r="C153" i="1"/>
  <c r="E153" i="1" s="1"/>
  <c r="G153" i="1" s="1"/>
  <c r="K153" i="1" s="1"/>
  <c r="L114" i="1"/>
  <c r="V114" i="1" l="1"/>
  <c r="W114" i="1" s="1"/>
  <c r="P114" i="1"/>
  <c r="K115" i="1" s="1"/>
  <c r="F154" i="1"/>
  <c r="Q153" i="1"/>
  <c r="R153" i="1" s="1"/>
  <c r="P378" i="2"/>
  <c r="H379" i="2"/>
  <c r="K379" i="2" s="1"/>
  <c r="M379" i="2"/>
  <c r="Q115" i="1" l="1"/>
  <c r="R115" i="1" s="1"/>
  <c r="S115" i="1" s="1"/>
  <c r="T115" i="1" s="1"/>
  <c r="N115" i="1" s="1"/>
  <c r="Z114" i="1"/>
  <c r="L154" i="1"/>
  <c r="M154" i="1" s="1"/>
  <c r="N154" i="1" s="1"/>
  <c r="U153" i="1"/>
  <c r="O379" i="2"/>
  <c r="L379" i="2"/>
  <c r="AA114" i="1" l="1"/>
  <c r="AB114" i="1" s="1"/>
  <c r="I73" i="1" s="1"/>
  <c r="M115" i="1"/>
  <c r="U115" i="1"/>
  <c r="V153" i="1"/>
  <c r="W153" i="1" s="1"/>
  <c r="J73" i="1" s="1"/>
  <c r="H154" i="1"/>
  <c r="O154" i="1"/>
  <c r="P154" i="1" s="1"/>
  <c r="J154" i="1" s="1"/>
  <c r="N379" i="2"/>
  <c r="G380" i="2" s="1"/>
  <c r="K73" i="1" l="1"/>
  <c r="O115" i="1"/>
  <c r="I154" i="1"/>
  <c r="P379" i="2"/>
  <c r="H380" i="2"/>
  <c r="K380" i="2" s="1"/>
  <c r="M380" i="2"/>
  <c r="O380" i="2" l="1"/>
  <c r="L380" i="2"/>
  <c r="N380" i="2" l="1"/>
  <c r="G381" i="2" s="1"/>
  <c r="P380" i="2" l="1"/>
  <c r="H381" i="2"/>
  <c r="K381" i="2" s="1"/>
  <c r="M381" i="2"/>
  <c r="O381" i="2" l="1"/>
  <c r="L381" i="2"/>
  <c r="N381" i="2" l="1"/>
  <c r="G382" i="2" s="1"/>
  <c r="P381" i="2" l="1"/>
  <c r="H382" i="2"/>
  <c r="K382" i="2" s="1"/>
  <c r="M382" i="2"/>
  <c r="O382" i="2" l="1"/>
  <c r="L382" i="2"/>
  <c r="N382" i="2" l="1"/>
  <c r="P382" i="2" s="1"/>
  <c r="G383" i="2" l="1"/>
  <c r="H383" i="2"/>
  <c r="K383" i="2" s="1"/>
  <c r="M383" i="2"/>
  <c r="O383" i="2" l="1"/>
  <c r="L383" i="2"/>
  <c r="N383" i="2" s="1"/>
  <c r="P383" i="2" l="1"/>
  <c r="G384" i="2"/>
  <c r="H384" i="2" l="1"/>
  <c r="K384" i="2" s="1"/>
  <c r="M384" i="2"/>
  <c r="O384" i="2" l="1"/>
  <c r="L384" i="2"/>
  <c r="N384" i="2" s="1"/>
  <c r="G385" i="2" l="1"/>
  <c r="P384" i="2"/>
  <c r="H385" i="2" l="1"/>
  <c r="K385" i="2" s="1"/>
  <c r="M385" i="2"/>
  <c r="O385" i="2" l="1"/>
  <c r="L385" i="2"/>
  <c r="N385" i="2" s="1"/>
  <c r="G386" i="2" l="1"/>
  <c r="P385" i="2"/>
  <c r="H386" i="2" l="1"/>
  <c r="K386" i="2" s="1"/>
  <c r="M386" i="2"/>
  <c r="O386" i="2" l="1"/>
  <c r="L386" i="2"/>
  <c r="N386" i="2" s="1"/>
  <c r="P386" i="2" l="1"/>
  <c r="G387" i="2"/>
  <c r="H387" i="2" l="1"/>
  <c r="K387" i="2" s="1"/>
  <c r="M387" i="2"/>
  <c r="O387" i="2" l="1"/>
  <c r="L387" i="2"/>
  <c r="N387" i="2" s="1"/>
  <c r="G388" i="2" l="1"/>
  <c r="P387" i="2"/>
  <c r="H388" i="2" l="1"/>
  <c r="K388" i="2" s="1"/>
  <c r="M388" i="2"/>
  <c r="O388" i="2" l="1"/>
  <c r="L388" i="2"/>
  <c r="N388" i="2" s="1"/>
  <c r="G389" i="2" l="1"/>
  <c r="P388" i="2"/>
  <c r="H389" i="2" l="1"/>
  <c r="K389" i="2" s="1"/>
  <c r="M389" i="2"/>
  <c r="D115" i="1" s="1"/>
  <c r="I115" i="1" s="1"/>
  <c r="O389" i="2" l="1"/>
  <c r="L389" i="2"/>
  <c r="N389" i="2" l="1"/>
  <c r="G390" i="2" s="1"/>
  <c r="C115" i="1"/>
  <c r="P389" i="2" l="1"/>
  <c r="E115" i="1"/>
  <c r="Y115" i="1"/>
  <c r="H390" i="2"/>
  <c r="K390" i="2" s="1"/>
  <c r="M390" i="2"/>
  <c r="J115" i="1" l="1"/>
  <c r="O390" i="2"/>
  <c r="L390" i="2"/>
  <c r="C154" i="1" l="1"/>
  <c r="E154" i="1" s="1"/>
  <c r="G154" i="1" s="1"/>
  <c r="K154" i="1" s="1"/>
  <c r="L115" i="1"/>
  <c r="P115" i="1" s="1"/>
  <c r="K116" i="1" s="1"/>
  <c r="N390" i="2"/>
  <c r="P390" i="2" s="1"/>
  <c r="V115" i="1" l="1"/>
  <c r="W115" i="1" s="1"/>
  <c r="F155" i="1"/>
  <c r="Q154" i="1"/>
  <c r="R154" i="1" s="1"/>
  <c r="G391" i="2"/>
  <c r="H391" i="2" s="1"/>
  <c r="K391" i="2" s="1"/>
  <c r="M391" i="2" l="1"/>
  <c r="O391" i="2" s="1"/>
  <c r="Q116" i="1"/>
  <c r="R116" i="1" s="1"/>
  <c r="S116" i="1" s="1"/>
  <c r="Z115" i="1"/>
  <c r="L155" i="1"/>
  <c r="M155" i="1" s="1"/>
  <c r="N155" i="1" s="1"/>
  <c r="H155" i="1" s="1"/>
  <c r="U154" i="1"/>
  <c r="L391" i="2" l="1"/>
  <c r="AA115" i="1"/>
  <c r="AB115" i="1" s="1"/>
  <c r="I74" i="1" s="1"/>
  <c r="M116" i="1"/>
  <c r="T116" i="1"/>
  <c r="N116" i="1" s="1"/>
  <c r="V154" i="1"/>
  <c r="W154" i="1" s="1"/>
  <c r="J74" i="1" s="1"/>
  <c r="O155" i="1"/>
  <c r="P155" i="1" s="1"/>
  <c r="J155" i="1" s="1"/>
  <c r="N391" i="2"/>
  <c r="P391" i="2" s="1"/>
  <c r="K74" i="1" l="1"/>
  <c r="U116" i="1"/>
  <c r="I155" i="1"/>
  <c r="G392" i="2"/>
  <c r="H392" i="2" s="1"/>
  <c r="K392" i="2" s="1"/>
  <c r="O116" i="1" l="1"/>
  <c r="M392" i="2"/>
  <c r="O392" i="2" s="1"/>
  <c r="L392" i="2" l="1"/>
  <c r="N392" i="2"/>
  <c r="G393" i="2" s="1"/>
  <c r="P392" i="2" l="1"/>
  <c r="H393" i="2"/>
  <c r="K393" i="2" s="1"/>
  <c r="M393" i="2"/>
  <c r="O393" i="2" l="1"/>
  <c r="L393" i="2"/>
  <c r="N393" i="2" l="1"/>
  <c r="G394" i="2" s="1"/>
  <c r="P393" i="2" l="1"/>
  <c r="H394" i="2"/>
  <c r="K394" i="2" s="1"/>
  <c r="M394" i="2"/>
  <c r="O394" i="2" l="1"/>
  <c r="L394" i="2"/>
  <c r="N394" i="2" l="1"/>
  <c r="P394" i="2" s="1"/>
  <c r="G395" i="2" l="1"/>
  <c r="H395" i="2" s="1"/>
  <c r="K395" i="2" s="1"/>
  <c r="M395" i="2" l="1"/>
  <c r="O395" i="2" s="1"/>
  <c r="L395" i="2" l="1"/>
  <c r="N395" i="2" s="1"/>
  <c r="G396" i="2" s="1"/>
  <c r="P395" i="2" l="1"/>
  <c r="H396" i="2"/>
  <c r="K396" i="2" s="1"/>
  <c r="M396" i="2"/>
  <c r="O396" i="2" l="1"/>
  <c r="L396" i="2"/>
  <c r="N396" i="2" s="1"/>
  <c r="G397" i="2" l="1"/>
  <c r="P396" i="2"/>
  <c r="H397" i="2" l="1"/>
  <c r="K397" i="2" s="1"/>
  <c r="M397" i="2"/>
  <c r="O397" i="2" l="1"/>
  <c r="L397" i="2"/>
  <c r="N397" i="2" s="1"/>
  <c r="G398" i="2" l="1"/>
  <c r="P397" i="2"/>
  <c r="H398" i="2" l="1"/>
  <c r="K398" i="2" s="1"/>
  <c r="M398" i="2"/>
  <c r="O398" i="2" l="1"/>
  <c r="L398" i="2"/>
  <c r="N398" i="2" s="1"/>
  <c r="P398" i="2" l="1"/>
  <c r="G399" i="2"/>
  <c r="H399" i="2" l="1"/>
  <c r="K399" i="2" s="1"/>
  <c r="M399" i="2"/>
  <c r="O399" i="2" l="1"/>
  <c r="L399" i="2"/>
  <c r="N399" i="2" s="1"/>
  <c r="P399" i="2" l="1"/>
  <c r="G400" i="2"/>
  <c r="H400" i="2" l="1"/>
  <c r="K400" i="2" s="1"/>
  <c r="M400" i="2"/>
  <c r="O400" i="2" l="1"/>
  <c r="L400" i="2"/>
  <c r="N400" i="2" s="1"/>
  <c r="G401" i="2" l="1"/>
  <c r="P400" i="2"/>
  <c r="H401" i="2" l="1"/>
  <c r="K401" i="2" s="1"/>
  <c r="M401" i="2"/>
  <c r="D116" i="1" s="1"/>
  <c r="I116" i="1" s="1"/>
  <c r="O401" i="2" l="1"/>
  <c r="L401" i="2"/>
  <c r="N401" i="2" l="1"/>
  <c r="G402" i="2" s="1"/>
  <c r="C116" i="1"/>
  <c r="P401" i="2"/>
  <c r="E116" i="1" l="1"/>
  <c r="Y116" i="1"/>
  <c r="H402" i="2"/>
  <c r="K402" i="2" s="1"/>
  <c r="M402" i="2"/>
  <c r="J116" i="1" l="1"/>
  <c r="O402" i="2"/>
  <c r="L402" i="2"/>
  <c r="C155" i="1" l="1"/>
  <c r="E155" i="1" s="1"/>
  <c r="G155" i="1" s="1"/>
  <c r="K155" i="1" s="1"/>
  <c r="L116" i="1"/>
  <c r="N402" i="2"/>
  <c r="P402" i="2" s="1"/>
  <c r="V116" i="1" l="1"/>
  <c r="W116" i="1" s="1"/>
  <c r="P116" i="1"/>
  <c r="K117" i="1" s="1"/>
  <c r="F156" i="1"/>
  <c r="Q155" i="1"/>
  <c r="R155" i="1" s="1"/>
  <c r="G403" i="2"/>
  <c r="H403" i="2" s="1"/>
  <c r="K403" i="2" s="1"/>
  <c r="M403" i="2" l="1"/>
  <c r="O403" i="2" s="1"/>
  <c r="Q117" i="1"/>
  <c r="R117" i="1" s="1"/>
  <c r="S117" i="1" s="1"/>
  <c r="Z116" i="1"/>
  <c r="L156" i="1"/>
  <c r="M156" i="1" s="1"/>
  <c r="N156" i="1" s="1"/>
  <c r="H156" i="1" s="1"/>
  <c r="U155" i="1"/>
  <c r="L403" i="2" l="1"/>
  <c r="AA116" i="1"/>
  <c r="AB116" i="1" s="1"/>
  <c r="I75" i="1" s="1"/>
  <c r="M117" i="1"/>
  <c r="T117" i="1"/>
  <c r="N117" i="1" s="1"/>
  <c r="V155" i="1"/>
  <c r="W155" i="1" s="1"/>
  <c r="J75" i="1" s="1"/>
  <c r="O156" i="1"/>
  <c r="P156" i="1" s="1"/>
  <c r="J156" i="1" s="1"/>
  <c r="N403" i="2"/>
  <c r="P403" i="2" s="1"/>
  <c r="K75" i="1" l="1"/>
  <c r="U117" i="1"/>
  <c r="I156" i="1"/>
  <c r="G404" i="2"/>
  <c r="H404" i="2" s="1"/>
  <c r="K404" i="2" s="1"/>
  <c r="M404" i="2" l="1"/>
  <c r="O117" i="1"/>
  <c r="O404" i="2"/>
  <c r="L404" i="2"/>
  <c r="N404" i="2" l="1"/>
  <c r="G405" i="2" s="1"/>
  <c r="P404" i="2" l="1"/>
  <c r="H405" i="2"/>
  <c r="K405" i="2" s="1"/>
  <c r="M405" i="2"/>
  <c r="O405" i="2" l="1"/>
  <c r="L405" i="2"/>
  <c r="N405" i="2" l="1"/>
  <c r="G406" i="2" s="1"/>
  <c r="P405" i="2" l="1"/>
  <c r="H406" i="2"/>
  <c r="K406" i="2" s="1"/>
  <c r="M406" i="2"/>
  <c r="O406" i="2" l="1"/>
  <c r="L406" i="2"/>
  <c r="N406" i="2" l="1"/>
  <c r="P406" i="2" s="1"/>
  <c r="G407" i="2" l="1"/>
  <c r="H407" i="2" s="1"/>
  <c r="K407" i="2" s="1"/>
  <c r="M407" i="2" l="1"/>
  <c r="O407" i="2" s="1"/>
  <c r="L407" i="2" l="1"/>
  <c r="N407" i="2" s="1"/>
  <c r="P407" i="2"/>
  <c r="G408" i="2"/>
  <c r="H408" i="2" l="1"/>
  <c r="K408" i="2" s="1"/>
  <c r="M408" i="2"/>
  <c r="O408" i="2" l="1"/>
  <c r="L408" i="2"/>
  <c r="N408" i="2" s="1"/>
  <c r="G409" i="2" l="1"/>
  <c r="P408" i="2"/>
  <c r="H409" i="2" l="1"/>
  <c r="K409" i="2" s="1"/>
  <c r="M409" i="2"/>
  <c r="O409" i="2" l="1"/>
  <c r="L409" i="2"/>
  <c r="N409" i="2" s="1"/>
  <c r="G410" i="2" l="1"/>
  <c r="P409" i="2"/>
  <c r="H410" i="2" l="1"/>
  <c r="K410" i="2" s="1"/>
  <c r="M410" i="2"/>
  <c r="O410" i="2" l="1"/>
  <c r="L410" i="2"/>
  <c r="N410" i="2" s="1"/>
  <c r="P410" i="2" l="1"/>
  <c r="G411" i="2"/>
  <c r="H411" i="2" l="1"/>
  <c r="K411" i="2" s="1"/>
  <c r="M411" i="2"/>
  <c r="O411" i="2" l="1"/>
  <c r="L411" i="2"/>
  <c r="N411" i="2" s="1"/>
  <c r="G412" i="2" l="1"/>
  <c r="P411" i="2"/>
  <c r="H412" i="2" l="1"/>
  <c r="K412" i="2" s="1"/>
  <c r="M412" i="2"/>
  <c r="O412" i="2" l="1"/>
  <c r="L412" i="2"/>
  <c r="N412" i="2" s="1"/>
  <c r="G413" i="2" l="1"/>
  <c r="P412" i="2"/>
  <c r="H413" i="2" l="1"/>
  <c r="K413" i="2" s="1"/>
  <c r="M413" i="2"/>
  <c r="D117" i="1" s="1"/>
  <c r="I117" i="1" s="1"/>
  <c r="O413" i="2" l="1"/>
  <c r="L413" i="2"/>
  <c r="N413" i="2" l="1"/>
  <c r="G414" i="2" s="1"/>
  <c r="C117" i="1"/>
  <c r="P413" i="2" l="1"/>
  <c r="E117" i="1"/>
  <c r="Y117" i="1"/>
  <c r="H414" i="2"/>
  <c r="K414" i="2" s="1"/>
  <c r="M414" i="2"/>
  <c r="J117" i="1" l="1"/>
  <c r="O414" i="2"/>
  <c r="L414" i="2"/>
  <c r="C156" i="1" l="1"/>
  <c r="E156" i="1" s="1"/>
  <c r="G156" i="1" s="1"/>
  <c r="K156" i="1" s="1"/>
  <c r="L117" i="1"/>
  <c r="N414" i="2"/>
  <c r="P414" i="2" s="1"/>
  <c r="V117" i="1" l="1"/>
  <c r="W117" i="1" s="1"/>
  <c r="P117" i="1"/>
  <c r="K118" i="1" s="1"/>
  <c r="F157" i="1"/>
  <c r="Q156" i="1"/>
  <c r="R156" i="1" s="1"/>
  <c r="G415" i="2"/>
  <c r="H415" i="2" s="1"/>
  <c r="K415" i="2" s="1"/>
  <c r="M415" i="2" l="1"/>
  <c r="Q118" i="1"/>
  <c r="R118" i="1" s="1"/>
  <c r="S118" i="1" s="1"/>
  <c r="Z117" i="1"/>
  <c r="L157" i="1"/>
  <c r="M157" i="1" s="1"/>
  <c r="N157" i="1" s="1"/>
  <c r="U156" i="1"/>
  <c r="O415" i="2"/>
  <c r="L415" i="2"/>
  <c r="AA117" i="1" l="1"/>
  <c r="AB117" i="1" s="1"/>
  <c r="I76" i="1" s="1"/>
  <c r="M118" i="1"/>
  <c r="T118" i="1"/>
  <c r="N118" i="1" s="1"/>
  <c r="V156" i="1"/>
  <c r="W156" i="1" s="1"/>
  <c r="J76" i="1" s="1"/>
  <c r="H157" i="1"/>
  <c r="O157" i="1"/>
  <c r="P157" i="1" s="1"/>
  <c r="J157" i="1" s="1"/>
  <c r="N415" i="2"/>
  <c r="P415" i="2" s="1"/>
  <c r="K76" i="1" l="1"/>
  <c r="G416" i="2"/>
  <c r="H416" i="2" s="1"/>
  <c r="K416" i="2" s="1"/>
  <c r="I157" i="1"/>
  <c r="U118" i="1"/>
  <c r="M416" i="2" l="1"/>
  <c r="O416" i="2" s="1"/>
  <c r="O118" i="1"/>
  <c r="L416" i="2" l="1"/>
  <c r="N416" i="2"/>
  <c r="P416" i="2" s="1"/>
  <c r="G417" i="2" l="1"/>
  <c r="H417" i="2" s="1"/>
  <c r="K417" i="2" s="1"/>
  <c r="M417" i="2"/>
  <c r="O417" i="2" l="1"/>
  <c r="L417" i="2"/>
  <c r="N417" i="2" l="1"/>
  <c r="G418" i="2"/>
  <c r="P417" i="2"/>
  <c r="H418" i="2" l="1"/>
  <c r="K418" i="2" s="1"/>
  <c r="M418" i="2"/>
  <c r="O418" i="2" l="1"/>
  <c r="L418" i="2"/>
  <c r="N418" i="2" l="1"/>
  <c r="P418" i="2" s="1"/>
  <c r="G419" i="2" l="1"/>
  <c r="H419" i="2" s="1"/>
  <c r="K419" i="2" s="1"/>
  <c r="M419" i="2" l="1"/>
  <c r="O419" i="2"/>
  <c r="L419" i="2"/>
  <c r="N419" i="2" s="1"/>
  <c r="G420" i="2" l="1"/>
  <c r="P419" i="2"/>
  <c r="H420" i="2" l="1"/>
  <c r="K420" i="2" s="1"/>
  <c r="M420" i="2"/>
  <c r="O420" i="2" l="1"/>
  <c r="L420" i="2"/>
  <c r="N420" i="2" s="1"/>
  <c r="G421" i="2" l="1"/>
  <c r="P420" i="2"/>
  <c r="H421" i="2" l="1"/>
  <c r="K421" i="2" s="1"/>
  <c r="M421" i="2"/>
  <c r="O421" i="2" l="1"/>
  <c r="L421" i="2"/>
  <c r="N421" i="2" s="1"/>
  <c r="G422" i="2" l="1"/>
  <c r="P421" i="2"/>
  <c r="H422" i="2" l="1"/>
  <c r="K422" i="2" s="1"/>
  <c r="M422" i="2"/>
  <c r="O422" i="2" l="1"/>
  <c r="L422" i="2"/>
  <c r="N422" i="2" s="1"/>
  <c r="P422" i="2" l="1"/>
  <c r="G423" i="2"/>
  <c r="H423" i="2" l="1"/>
  <c r="K423" i="2" s="1"/>
  <c r="M423" i="2"/>
  <c r="O423" i="2" l="1"/>
  <c r="L423" i="2"/>
  <c r="N423" i="2" s="1"/>
  <c r="P423" i="2" l="1"/>
  <c r="G424" i="2"/>
  <c r="H424" i="2" l="1"/>
  <c r="K424" i="2" s="1"/>
  <c r="M424" i="2"/>
  <c r="O424" i="2" l="1"/>
  <c r="L424" i="2"/>
  <c r="N424" i="2" s="1"/>
  <c r="G425" i="2" l="1"/>
  <c r="P424" i="2"/>
  <c r="H425" i="2" l="1"/>
  <c r="K425" i="2" s="1"/>
  <c r="M425" i="2"/>
  <c r="D118" i="1" s="1"/>
  <c r="I118" i="1" s="1"/>
  <c r="O425" i="2" l="1"/>
  <c r="L425" i="2"/>
  <c r="N425" i="2" l="1"/>
  <c r="G426" i="2" s="1"/>
  <c r="C118" i="1"/>
  <c r="P425" i="2" l="1"/>
  <c r="E118" i="1"/>
  <c r="Y118" i="1"/>
  <c r="H426" i="2"/>
  <c r="K426" i="2" s="1"/>
  <c r="M426" i="2"/>
  <c r="J118" i="1" l="1"/>
  <c r="O426" i="2"/>
  <c r="L426" i="2"/>
  <c r="N426" i="2" s="1"/>
  <c r="C157" i="1" l="1"/>
  <c r="E157" i="1" s="1"/>
  <c r="G157" i="1" s="1"/>
  <c r="K157" i="1" s="1"/>
  <c r="L118" i="1"/>
  <c r="P426" i="2"/>
  <c r="G427" i="2"/>
  <c r="V118" i="1" l="1"/>
  <c r="W118" i="1" s="1"/>
  <c r="Z118" i="1" s="1"/>
  <c r="P118" i="1"/>
  <c r="Q157" i="1"/>
  <c r="R157" i="1" s="1"/>
  <c r="U157" i="1" s="1"/>
  <c r="H427" i="2"/>
  <c r="K427" i="2" s="1"/>
  <c r="M427" i="2"/>
  <c r="AA118" i="1" l="1"/>
  <c r="AB118" i="1" s="1"/>
  <c r="I77" i="1" s="1"/>
  <c r="B39" i="1" s="1"/>
  <c r="V157" i="1"/>
  <c r="W157" i="1" s="1"/>
  <c r="J77" i="1" s="1"/>
  <c r="E39" i="1" s="1"/>
  <c r="O427" i="2"/>
  <c r="L427" i="2"/>
  <c r="N427" i="2" s="1"/>
  <c r="K77" i="1" l="1"/>
  <c r="G428" i="2"/>
  <c r="P427" i="2"/>
  <c r="H428" i="2" l="1"/>
  <c r="K428" i="2" s="1"/>
  <c r="M428" i="2"/>
  <c r="O428" i="2" l="1"/>
  <c r="L428" i="2"/>
  <c r="N428" i="2" s="1"/>
  <c r="G429" i="2" l="1"/>
  <c r="P428" i="2"/>
  <c r="H429" i="2" l="1"/>
  <c r="K429" i="2" s="1"/>
  <c r="M429" i="2"/>
  <c r="O429" i="2" l="1"/>
  <c r="L429" i="2"/>
  <c r="N429" i="2" s="1"/>
  <c r="G430" i="2" l="1"/>
  <c r="P429" i="2"/>
  <c r="H430" i="2" l="1"/>
  <c r="K430" i="2" s="1"/>
  <c r="M430" i="2"/>
  <c r="O430" i="2" l="1"/>
  <c r="L430" i="2"/>
  <c r="N430" i="2" s="1"/>
  <c r="P430" i="2" l="1"/>
  <c r="G431" i="2"/>
  <c r="H431" i="2" l="1"/>
  <c r="K431" i="2" s="1"/>
  <c r="M431" i="2"/>
  <c r="O431" i="2" l="1"/>
  <c r="L431" i="2"/>
  <c r="N431" i="2" s="1"/>
  <c r="P431" i="2" l="1"/>
  <c r="G432" i="2"/>
  <c r="H432" i="2" l="1"/>
  <c r="K432" i="2" s="1"/>
  <c r="M432" i="2"/>
  <c r="O432" i="2" l="1"/>
  <c r="L432" i="2"/>
  <c r="N432" i="2" s="1"/>
  <c r="G433" i="2" l="1"/>
  <c r="P432" i="2"/>
  <c r="H433" i="2" l="1"/>
  <c r="K433" i="2" s="1"/>
  <c r="M433" i="2"/>
  <c r="O433" i="2" l="1"/>
  <c r="L433" i="2"/>
  <c r="N433" i="2" s="1"/>
  <c r="G434" i="2" l="1"/>
  <c r="P433" i="2"/>
  <c r="H434" i="2" l="1"/>
  <c r="K434" i="2" s="1"/>
  <c r="M434" i="2"/>
  <c r="O434" i="2" l="1"/>
  <c r="L434" i="2"/>
  <c r="N434" i="2" s="1"/>
  <c r="P434" i="2" l="1"/>
  <c r="G435" i="2"/>
  <c r="H435" i="2" l="1"/>
  <c r="K435" i="2" s="1"/>
  <c r="M435" i="2"/>
  <c r="O435" i="2" l="1"/>
  <c r="L435" i="2"/>
  <c r="N435" i="2" s="1"/>
  <c r="G436" i="2" l="1"/>
  <c r="P435" i="2"/>
  <c r="H436" i="2" l="1"/>
  <c r="K436" i="2" s="1"/>
  <c r="M436" i="2"/>
  <c r="O436" i="2" l="1"/>
  <c r="L436" i="2"/>
  <c r="N436" i="2" s="1"/>
  <c r="G437" i="2" l="1"/>
  <c r="P436" i="2"/>
  <c r="H437" i="2" l="1"/>
  <c r="K437" i="2" s="1"/>
  <c r="M437" i="2"/>
  <c r="O437" i="2" l="1"/>
  <c r="L437" i="2"/>
  <c r="N437" i="2" s="1"/>
  <c r="G438" i="2" l="1"/>
  <c r="P437" i="2"/>
  <c r="H438" i="2" l="1"/>
  <c r="K438" i="2" s="1"/>
  <c r="M438" i="2"/>
  <c r="O438" i="2" l="1"/>
  <c r="L438" i="2"/>
  <c r="N438" i="2" s="1"/>
  <c r="P438" i="2" l="1"/>
  <c r="G439" i="2"/>
  <c r="H439" i="2" l="1"/>
  <c r="K439" i="2" s="1"/>
  <c r="M439" i="2"/>
  <c r="O439" i="2" l="1"/>
  <c r="L439" i="2"/>
  <c r="N439" i="2" s="1"/>
  <c r="P439" i="2" l="1"/>
  <c r="G440" i="2"/>
  <c r="H440" i="2" l="1"/>
  <c r="K440" i="2" s="1"/>
  <c r="M440" i="2"/>
  <c r="O440" i="2" l="1"/>
  <c r="L440" i="2"/>
  <c r="N440" i="2" s="1"/>
  <c r="G441" i="2" l="1"/>
  <c r="P440" i="2"/>
  <c r="H441" i="2" l="1"/>
  <c r="K441" i="2" s="1"/>
  <c r="M441" i="2"/>
  <c r="O441" i="2" l="1"/>
  <c r="L441" i="2"/>
  <c r="N441" i="2" s="1"/>
  <c r="G442" i="2" l="1"/>
  <c r="P441" i="2"/>
  <c r="H442" i="2" l="1"/>
  <c r="K442" i="2" s="1"/>
  <c r="M442" i="2"/>
  <c r="O442" i="2" l="1"/>
  <c r="L442" i="2"/>
  <c r="N442" i="2" s="1"/>
  <c r="G443" i="2" l="1"/>
  <c r="P442" i="2"/>
  <c r="H443" i="2" l="1"/>
  <c r="K443" i="2" s="1"/>
  <c r="M443" i="2"/>
  <c r="O443" i="2" l="1"/>
  <c r="L443" i="2"/>
  <c r="N443" i="2" s="1"/>
  <c r="G444" i="2" l="1"/>
  <c r="P443" i="2"/>
  <c r="H444" i="2" l="1"/>
  <c r="K444" i="2" s="1"/>
  <c r="M444" i="2"/>
  <c r="O444" i="2" l="1"/>
  <c r="L444" i="2"/>
  <c r="N444" i="2" s="1"/>
  <c r="G445" i="2" l="1"/>
  <c r="P444" i="2"/>
  <c r="H445" i="2" l="1"/>
  <c r="K445" i="2" s="1"/>
  <c r="M445" i="2"/>
  <c r="O445" i="2" l="1"/>
  <c r="L445" i="2"/>
  <c r="N445" i="2" s="1"/>
  <c r="G446" i="2" l="1"/>
  <c r="P445" i="2"/>
  <c r="H446" i="2" l="1"/>
  <c r="K446" i="2" s="1"/>
  <c r="M446" i="2"/>
  <c r="O446" i="2" l="1"/>
  <c r="L446" i="2"/>
  <c r="N446" i="2" s="1"/>
  <c r="P446" i="2" l="1"/>
  <c r="G447" i="2"/>
  <c r="H447" i="2" l="1"/>
  <c r="K447" i="2" s="1"/>
  <c r="M447" i="2"/>
  <c r="O447" i="2" l="1"/>
  <c r="L447" i="2"/>
  <c r="N447" i="2" s="1"/>
  <c r="P447" i="2" l="1"/>
  <c r="G448" i="2"/>
  <c r="H448" i="2" l="1"/>
  <c r="K448" i="2" s="1"/>
  <c r="M448" i="2"/>
  <c r="O448" i="2" l="1"/>
  <c r="L448" i="2"/>
  <c r="N448" i="2" s="1"/>
  <c r="G449" i="2" l="1"/>
  <c r="P448" i="2"/>
  <c r="H449" i="2" l="1"/>
  <c r="K449" i="2" s="1"/>
  <c r="M449" i="2"/>
  <c r="O449" i="2" l="1"/>
  <c r="L449" i="2"/>
  <c r="N449" i="2" s="1"/>
  <c r="G450" i="2" l="1"/>
  <c r="P449" i="2"/>
  <c r="H450" i="2" l="1"/>
  <c r="K450" i="2" s="1"/>
  <c r="M450" i="2"/>
  <c r="O450" i="2" l="1"/>
  <c r="L450" i="2"/>
  <c r="N450" i="2" s="1"/>
  <c r="G451" i="2" l="1"/>
  <c r="P450" i="2"/>
  <c r="H451" i="2" l="1"/>
  <c r="K451" i="2" s="1"/>
  <c r="M451" i="2"/>
  <c r="O451" i="2" l="1"/>
  <c r="L451" i="2"/>
  <c r="N451" i="2" s="1"/>
  <c r="G452" i="2" l="1"/>
  <c r="P451" i="2"/>
  <c r="H452" i="2" l="1"/>
  <c r="K452" i="2" s="1"/>
  <c r="M452" i="2"/>
  <c r="O452" i="2" l="1"/>
  <c r="L452" i="2"/>
  <c r="N452" i="2" s="1"/>
  <c r="G453" i="2" l="1"/>
  <c r="P452" i="2"/>
  <c r="H453" i="2" l="1"/>
  <c r="K453" i="2" s="1"/>
  <c r="M453" i="2"/>
  <c r="O453" i="2" l="1"/>
  <c r="L453" i="2"/>
  <c r="N453" i="2" s="1"/>
  <c r="G454" i="2" l="1"/>
  <c r="P453" i="2"/>
  <c r="H454" i="2" l="1"/>
  <c r="K454" i="2" s="1"/>
  <c r="M454" i="2"/>
  <c r="O454" i="2" l="1"/>
  <c r="L454" i="2"/>
  <c r="N454" i="2" s="1"/>
  <c r="P454" i="2" l="1"/>
  <c r="G455" i="2"/>
  <c r="H455" i="2" l="1"/>
  <c r="K455" i="2" s="1"/>
  <c r="M455" i="2"/>
  <c r="O455" i="2" l="1"/>
  <c r="L455" i="2"/>
  <c r="N455" i="2" s="1"/>
  <c r="P455" i="2" l="1"/>
  <c r="G456" i="2"/>
  <c r="H456" i="2" l="1"/>
  <c r="K456" i="2" s="1"/>
  <c r="M456" i="2"/>
  <c r="O456" i="2" l="1"/>
  <c r="L456" i="2"/>
  <c r="N456" i="2" s="1"/>
  <c r="G457" i="2" l="1"/>
  <c r="P456" i="2"/>
  <c r="H457" i="2" l="1"/>
  <c r="K457" i="2" s="1"/>
  <c r="M457" i="2"/>
  <c r="O457" i="2" l="1"/>
  <c r="L457" i="2"/>
  <c r="N457" i="2" s="1"/>
  <c r="G458" i="2" l="1"/>
  <c r="P457" i="2"/>
  <c r="H458" i="2" l="1"/>
  <c r="K458" i="2" s="1"/>
  <c r="M458" i="2"/>
  <c r="O458" i="2" l="1"/>
  <c r="L458" i="2"/>
  <c r="N458" i="2" s="1"/>
  <c r="G459" i="2" l="1"/>
  <c r="P458" i="2"/>
  <c r="H459" i="2" l="1"/>
  <c r="K459" i="2" s="1"/>
  <c r="M459" i="2"/>
  <c r="O459" i="2" l="1"/>
  <c r="L459" i="2"/>
  <c r="N459" i="2" s="1"/>
  <c r="G460" i="2" l="1"/>
  <c r="P459" i="2"/>
  <c r="H460" i="2" l="1"/>
  <c r="K460" i="2" s="1"/>
  <c r="M460" i="2"/>
  <c r="O460" i="2" l="1"/>
  <c r="L460" i="2"/>
  <c r="N460" i="2" s="1"/>
  <c r="G461" i="2" l="1"/>
  <c r="P460" i="2"/>
  <c r="H461" i="2" l="1"/>
  <c r="K461" i="2" s="1"/>
  <c r="M461" i="2"/>
  <c r="O461" i="2" l="1"/>
  <c r="L461" i="2"/>
  <c r="N461" i="2" s="1"/>
  <c r="G462" i="2" l="1"/>
  <c r="P461" i="2"/>
  <c r="H462" i="2" l="1"/>
  <c r="K462" i="2" s="1"/>
  <c r="M462" i="2"/>
  <c r="O462" i="2" l="1"/>
  <c r="L462" i="2"/>
  <c r="N462" i="2" s="1"/>
  <c r="P462" i="2" l="1"/>
  <c r="G463" i="2"/>
  <c r="H463" i="2" l="1"/>
  <c r="K463" i="2" s="1"/>
  <c r="M463" i="2"/>
  <c r="O463" i="2" l="1"/>
  <c r="L463" i="2"/>
  <c r="N463" i="2" s="1"/>
  <c r="P463" i="2" l="1"/>
  <c r="G464" i="2"/>
  <c r="H464" i="2" l="1"/>
  <c r="K464" i="2" s="1"/>
  <c r="M464" i="2"/>
  <c r="O464" i="2" l="1"/>
  <c r="L464" i="2"/>
  <c r="N464" i="2" s="1"/>
  <c r="G465" i="2" l="1"/>
  <c r="P464" i="2"/>
  <c r="H465" i="2" l="1"/>
  <c r="K465" i="2" s="1"/>
  <c r="M465" i="2"/>
  <c r="O465" i="2" l="1"/>
  <c r="L465" i="2"/>
  <c r="N465" i="2" s="1"/>
  <c r="G466" i="2" l="1"/>
  <c r="P465" i="2"/>
  <c r="H466" i="2" l="1"/>
  <c r="K466" i="2" s="1"/>
  <c r="M466" i="2"/>
  <c r="O466" i="2" l="1"/>
  <c r="L466" i="2"/>
  <c r="N466" i="2" s="1"/>
  <c r="G467" i="2" l="1"/>
  <c r="P466" i="2"/>
  <c r="H467" i="2" l="1"/>
  <c r="K467" i="2" s="1"/>
  <c r="M467" i="2"/>
  <c r="O467" i="2" l="1"/>
  <c r="L467" i="2"/>
  <c r="N467" i="2" s="1"/>
  <c r="G468" i="2" l="1"/>
  <c r="P467" i="2"/>
  <c r="H468" i="2" l="1"/>
  <c r="K468" i="2" s="1"/>
  <c r="M468" i="2"/>
  <c r="O468" i="2" l="1"/>
  <c r="L468" i="2"/>
  <c r="N468" i="2" s="1"/>
  <c r="G469" i="2" l="1"/>
  <c r="P468" i="2"/>
  <c r="H469" i="2" l="1"/>
  <c r="K469" i="2" s="1"/>
  <c r="M469" i="2"/>
  <c r="O469" i="2" l="1"/>
  <c r="L469" i="2"/>
  <c r="N469" i="2" s="1"/>
  <c r="G470" i="2" l="1"/>
  <c r="P469" i="2"/>
  <c r="H470" i="2" l="1"/>
  <c r="K470" i="2" s="1"/>
  <c r="M470" i="2"/>
  <c r="O470" i="2" l="1"/>
  <c r="L470" i="2"/>
  <c r="N470" i="2" s="1"/>
  <c r="P470" i="2" l="1"/>
  <c r="G471" i="2"/>
  <c r="H471" i="2" l="1"/>
  <c r="K471" i="2" s="1"/>
  <c r="M471" i="2"/>
  <c r="O471" i="2" l="1"/>
  <c r="L471" i="2"/>
  <c r="N471" i="2" s="1"/>
  <c r="P471" i="2" l="1"/>
  <c r="G472" i="2"/>
  <c r="H472" i="2" l="1"/>
  <c r="K472" i="2" s="1"/>
  <c r="M472" i="2"/>
  <c r="O472" i="2" l="1"/>
  <c r="L472" i="2"/>
  <c r="N472" i="2" s="1"/>
  <c r="G473" i="2" l="1"/>
  <c r="P472" i="2"/>
  <c r="H473" i="2" l="1"/>
  <c r="K473" i="2" s="1"/>
  <c r="M473" i="2"/>
  <c r="O473" i="2" l="1"/>
  <c r="L473" i="2"/>
  <c r="N473" i="2" s="1"/>
  <c r="G474" i="2" l="1"/>
  <c r="P473" i="2"/>
  <c r="H474" i="2" l="1"/>
  <c r="K474" i="2" s="1"/>
  <c r="M474" i="2"/>
  <c r="O474" i="2" l="1"/>
  <c r="L474" i="2"/>
  <c r="N474" i="2" s="1"/>
  <c r="G475" i="2" l="1"/>
  <c r="P474" i="2"/>
  <c r="H475" i="2" l="1"/>
  <c r="K475" i="2" s="1"/>
  <c r="M475" i="2"/>
  <c r="O475" i="2" l="1"/>
  <c r="L475" i="2"/>
  <c r="N475" i="2" s="1"/>
  <c r="G476" i="2" l="1"/>
  <c r="P475" i="2"/>
  <c r="H476" i="2" l="1"/>
  <c r="K476" i="2" s="1"/>
  <c r="M476" i="2"/>
  <c r="O476" i="2" l="1"/>
  <c r="L476" i="2"/>
  <c r="N476" i="2" s="1"/>
  <c r="G477" i="2" l="1"/>
  <c r="P476" i="2"/>
  <c r="H477" i="2" l="1"/>
  <c r="K477" i="2" s="1"/>
  <c r="M477" i="2"/>
  <c r="O477" i="2" l="1"/>
  <c r="L477" i="2"/>
  <c r="N477" i="2" s="1"/>
  <c r="G478" i="2" l="1"/>
  <c r="P477" i="2"/>
  <c r="H478" i="2" l="1"/>
  <c r="K478" i="2" s="1"/>
  <c r="M478" i="2"/>
  <c r="O478" i="2" l="1"/>
  <c r="L478" i="2"/>
  <c r="N478" i="2" s="1"/>
  <c r="P478" i="2" l="1"/>
  <c r="G479" i="2"/>
  <c r="H479" i="2" l="1"/>
  <c r="K479" i="2" s="1"/>
  <c r="M479" i="2"/>
  <c r="O479" i="2" l="1"/>
  <c r="L479" i="2"/>
  <c r="N479" i="2" s="1"/>
  <c r="P479" i="2" l="1"/>
  <c r="G480" i="2"/>
  <c r="H480" i="2" l="1"/>
  <c r="K480" i="2" s="1"/>
  <c r="M480" i="2"/>
  <c r="O480" i="2" l="1"/>
  <c r="L480" i="2"/>
  <c r="N480" i="2" s="1"/>
  <c r="G481" i="2" l="1"/>
  <c r="P480" i="2"/>
  <c r="H481" i="2" l="1"/>
  <c r="K481" i="2" s="1"/>
  <c r="M481" i="2"/>
  <c r="O481" i="2" l="1"/>
  <c r="L481" i="2"/>
  <c r="N481" i="2" s="1"/>
  <c r="G482" i="2" l="1"/>
  <c r="P481" i="2"/>
  <c r="H482" i="2" l="1"/>
  <c r="K482" i="2" s="1"/>
  <c r="M482" i="2"/>
  <c r="O482" i="2" l="1"/>
  <c r="L482" i="2"/>
  <c r="N482" i="2" s="1"/>
  <c r="G483" i="2" l="1"/>
  <c r="P482" i="2"/>
  <c r="H483" i="2" l="1"/>
  <c r="K483" i="2" s="1"/>
  <c r="M483" i="2"/>
  <c r="O483" i="2" l="1"/>
  <c r="L483" i="2"/>
  <c r="N483" i="2" s="1"/>
  <c r="G484" i="2" l="1"/>
  <c r="P483" i="2"/>
  <c r="H484" i="2" l="1"/>
  <c r="K484" i="2" s="1"/>
  <c r="M484" i="2"/>
  <c r="O484" i="2" l="1"/>
  <c r="L484" i="2"/>
  <c r="N484" i="2" s="1"/>
  <c r="G485" i="2" l="1"/>
  <c r="P484" i="2"/>
  <c r="H485" i="2" l="1"/>
  <c r="K485" i="2" s="1"/>
  <c r="M485" i="2"/>
  <c r="O485" i="2" l="1"/>
  <c r="L485" i="2"/>
  <c r="N485" i="2" s="1"/>
  <c r="G486" i="2" l="1"/>
  <c r="P485" i="2"/>
  <c r="H486" i="2" l="1"/>
  <c r="K486" i="2" s="1"/>
  <c r="M486" i="2"/>
  <c r="O486" i="2" l="1"/>
  <c r="L486" i="2"/>
  <c r="N486" i="2" s="1"/>
  <c r="P486" i="2" l="1"/>
  <c r="G487" i="2"/>
  <c r="H487" i="2" l="1"/>
  <c r="K487" i="2" s="1"/>
  <c r="M487" i="2"/>
  <c r="O487" i="2" l="1"/>
  <c r="L487" i="2"/>
  <c r="N487" i="2" s="1"/>
  <c r="P487" i="2" l="1"/>
  <c r="G488" i="2"/>
  <c r="H488" i="2" l="1"/>
  <c r="K488" i="2" s="1"/>
  <c r="M488" i="2"/>
  <c r="O488" i="2" l="1"/>
  <c r="L488" i="2"/>
  <c r="N488" i="2" s="1"/>
  <c r="G489" i="2" l="1"/>
  <c r="P488" i="2"/>
  <c r="H489" i="2" l="1"/>
  <c r="K489" i="2" s="1"/>
  <c r="M489" i="2"/>
  <c r="O489" i="2" l="1"/>
  <c r="L489" i="2"/>
  <c r="N489" i="2" s="1"/>
  <c r="G490" i="2" l="1"/>
  <c r="P489" i="2"/>
  <c r="H490" i="2" l="1"/>
  <c r="K490" i="2" s="1"/>
  <c r="M490" i="2"/>
  <c r="O490" i="2" l="1"/>
  <c r="L490" i="2"/>
  <c r="N490" i="2" s="1"/>
  <c r="G491" i="2" l="1"/>
  <c r="P490" i="2"/>
  <c r="H491" i="2" l="1"/>
  <c r="K491" i="2" s="1"/>
  <c r="M491" i="2"/>
  <c r="O491" i="2" l="1"/>
  <c r="L491" i="2"/>
  <c r="N491" i="2" s="1"/>
  <c r="G492" i="2" l="1"/>
  <c r="P491" i="2"/>
  <c r="H492" i="2" l="1"/>
  <c r="K492" i="2" s="1"/>
  <c r="M492" i="2"/>
  <c r="O492" i="2" l="1"/>
  <c r="L492" i="2"/>
  <c r="N492" i="2" s="1"/>
  <c r="G493" i="2" l="1"/>
  <c r="P492" i="2"/>
  <c r="H493" i="2" l="1"/>
  <c r="K493" i="2" s="1"/>
  <c r="M493" i="2"/>
  <c r="O493" i="2" l="1"/>
  <c r="L493" i="2"/>
  <c r="N493" i="2" s="1"/>
  <c r="G494" i="2" l="1"/>
  <c r="P493" i="2"/>
  <c r="H494" i="2" l="1"/>
  <c r="K494" i="2" s="1"/>
  <c r="M494" i="2"/>
  <c r="O494" i="2" l="1"/>
  <c r="L494" i="2"/>
  <c r="N494" i="2" s="1"/>
  <c r="G495" i="2" l="1"/>
  <c r="P494" i="2"/>
  <c r="H495" i="2" l="1"/>
  <c r="K495" i="2" s="1"/>
  <c r="M495" i="2"/>
  <c r="O495" i="2" l="1"/>
  <c r="L495" i="2"/>
  <c r="N495" i="2" s="1"/>
  <c r="G496" i="2" l="1"/>
  <c r="P495" i="2"/>
  <c r="H496" i="2" l="1"/>
  <c r="K496" i="2" s="1"/>
  <c r="M496" i="2"/>
  <c r="O496" i="2" l="1"/>
  <c r="L496" i="2"/>
  <c r="N496" i="2" s="1"/>
  <c r="P496" i="2" l="1"/>
  <c r="G497" i="2"/>
  <c r="H497" i="2" l="1"/>
  <c r="K497" i="2" s="1"/>
  <c r="M497" i="2"/>
  <c r="O497" i="2" l="1"/>
  <c r="L497" i="2"/>
  <c r="N497" i="2" s="1"/>
  <c r="G498" i="2" l="1"/>
  <c r="P497" i="2"/>
  <c r="H498" i="2" l="1"/>
  <c r="K498" i="2" s="1"/>
  <c r="M498" i="2"/>
  <c r="O498" i="2" l="1"/>
  <c r="L498" i="2"/>
  <c r="N498" i="2" s="1"/>
  <c r="G499" i="2" l="1"/>
  <c r="P498" i="2"/>
  <c r="H499" i="2" l="1"/>
  <c r="K499" i="2" s="1"/>
  <c r="M499" i="2"/>
  <c r="O499" i="2" l="1"/>
  <c r="L499" i="2"/>
  <c r="N499" i="2" s="1"/>
  <c r="G500" i="2" l="1"/>
  <c r="P499" i="2"/>
  <c r="H500" i="2" l="1"/>
  <c r="K500" i="2" s="1"/>
  <c r="M500" i="2"/>
  <c r="O500" i="2" l="1"/>
  <c r="L500" i="2"/>
  <c r="N500" i="2" s="1"/>
  <c r="G501" i="2" l="1"/>
  <c r="P500" i="2"/>
  <c r="H501" i="2" l="1"/>
  <c r="K501" i="2" s="1"/>
  <c r="M501" i="2"/>
  <c r="O501" i="2" l="1"/>
  <c r="L501" i="2"/>
  <c r="N501" i="2" s="1"/>
  <c r="P501" i="2" l="1"/>
  <c r="G502" i="2"/>
  <c r="H502" i="2" l="1"/>
  <c r="K502" i="2" s="1"/>
  <c r="M502" i="2"/>
  <c r="O502" i="2" l="1"/>
  <c r="L502" i="2"/>
  <c r="N502" i="2" s="1"/>
  <c r="P502" i="2" l="1"/>
  <c r="G503" i="2"/>
  <c r="H503" i="2" l="1"/>
  <c r="K503" i="2" s="1"/>
  <c r="M503" i="2"/>
  <c r="O503" i="2" l="1"/>
  <c r="L503" i="2"/>
  <c r="N503" i="2" s="1"/>
  <c r="G504" i="2" l="1"/>
  <c r="P503" i="2"/>
  <c r="H504" i="2" l="1"/>
  <c r="K504" i="2" s="1"/>
  <c r="M504" i="2"/>
  <c r="O504" i="2" l="1"/>
  <c r="L504" i="2"/>
  <c r="N504" i="2" s="1"/>
  <c r="P504" i="2" l="1"/>
  <c r="G505" i="2"/>
  <c r="H505" i="2" l="1"/>
  <c r="K505" i="2" s="1"/>
  <c r="M505" i="2"/>
  <c r="O505" i="2" l="1"/>
  <c r="L505" i="2"/>
  <c r="N505" i="2" s="1"/>
  <c r="G506" i="2" l="1"/>
  <c r="P505" i="2"/>
  <c r="H506" i="2" l="1"/>
  <c r="K506" i="2" s="1"/>
  <c r="M506" i="2"/>
  <c r="O506" i="2" l="1"/>
  <c r="L506" i="2"/>
  <c r="N506" i="2" s="1"/>
  <c r="G507" i="2" l="1"/>
  <c r="P506" i="2"/>
  <c r="H507" i="2" l="1"/>
  <c r="K507" i="2" s="1"/>
  <c r="M507" i="2"/>
  <c r="O507" i="2" l="1"/>
  <c r="L507" i="2"/>
  <c r="N507" i="2" s="1"/>
  <c r="G508" i="2" l="1"/>
  <c r="P507" i="2"/>
  <c r="H508" i="2" l="1"/>
  <c r="K508" i="2" s="1"/>
  <c r="M508" i="2"/>
  <c r="O508" i="2" l="1"/>
  <c r="L508" i="2"/>
  <c r="N508" i="2" s="1"/>
  <c r="G509" i="2" l="1"/>
  <c r="P508" i="2"/>
  <c r="H509" i="2" l="1"/>
  <c r="K509" i="2" s="1"/>
  <c r="M509" i="2"/>
  <c r="O509" i="2" l="1"/>
  <c r="L509" i="2"/>
  <c r="N509" i="2" s="1"/>
  <c r="P509" i="2" l="1"/>
  <c r="G510" i="2"/>
  <c r="H510" i="2" l="1"/>
  <c r="K510" i="2" s="1"/>
  <c r="M510" i="2"/>
  <c r="O510" i="2" l="1"/>
  <c r="L510" i="2"/>
  <c r="N510" i="2" s="1"/>
  <c r="P510" i="2" l="1"/>
  <c r="G511" i="2"/>
  <c r="H511" i="2" l="1"/>
  <c r="K511" i="2" s="1"/>
  <c r="M511" i="2"/>
  <c r="O511" i="2" l="1"/>
  <c r="L511" i="2"/>
  <c r="N511" i="2" s="1"/>
  <c r="G512" i="2" l="1"/>
  <c r="P511" i="2"/>
  <c r="H512" i="2" l="1"/>
  <c r="K512" i="2" s="1"/>
  <c r="M512" i="2"/>
  <c r="O512" i="2" l="1"/>
  <c r="L512" i="2"/>
  <c r="N512" i="2" s="1"/>
  <c r="P512" i="2" l="1"/>
  <c r="G513" i="2"/>
  <c r="H513" i="2" l="1"/>
  <c r="K513" i="2" s="1"/>
  <c r="M513" i="2"/>
  <c r="O513" i="2" l="1"/>
  <c r="L513" i="2"/>
  <c r="N513" i="2" s="1"/>
  <c r="G514" i="2" l="1"/>
  <c r="P513" i="2"/>
  <c r="H514" i="2" l="1"/>
  <c r="K514" i="2" s="1"/>
  <c r="M514" i="2"/>
  <c r="O514" i="2" l="1"/>
  <c r="L514" i="2"/>
  <c r="N514" i="2" s="1"/>
  <c r="G515" i="2" l="1"/>
  <c r="P514" i="2"/>
  <c r="H515" i="2" l="1"/>
  <c r="K515" i="2" s="1"/>
  <c r="M515" i="2"/>
  <c r="O515" i="2" l="1"/>
  <c r="L515" i="2"/>
  <c r="N515" i="2" s="1"/>
  <c r="G516" i="2" l="1"/>
  <c r="P515" i="2"/>
  <c r="H516" i="2" l="1"/>
  <c r="K516" i="2" s="1"/>
  <c r="M516" i="2"/>
  <c r="O516" i="2" l="1"/>
  <c r="L516" i="2"/>
  <c r="N516" i="2" s="1"/>
  <c r="G517" i="2" l="1"/>
  <c r="P516" i="2"/>
  <c r="H517" i="2" l="1"/>
  <c r="K517" i="2" s="1"/>
  <c r="M517" i="2"/>
  <c r="O517" i="2" l="1"/>
  <c r="L517" i="2"/>
  <c r="N517" i="2" s="1"/>
  <c r="P517" i="2" l="1"/>
  <c r="G518" i="2"/>
  <c r="H518" i="2" l="1"/>
  <c r="K518" i="2" s="1"/>
  <c r="M518" i="2"/>
  <c r="O518" i="2" l="1"/>
  <c r="L518" i="2"/>
  <c r="N518" i="2" s="1"/>
  <c r="P518" i="2" l="1"/>
  <c r="G519" i="2"/>
  <c r="H519" i="2" l="1"/>
  <c r="K519" i="2" s="1"/>
  <c r="M519" i="2"/>
  <c r="O519" i="2" l="1"/>
  <c r="L519" i="2"/>
  <c r="N519" i="2" s="1"/>
  <c r="G520" i="2" l="1"/>
  <c r="P519" i="2"/>
  <c r="H520" i="2" l="1"/>
  <c r="K520" i="2" s="1"/>
  <c r="M520" i="2"/>
  <c r="O520" i="2" l="1"/>
  <c r="L520" i="2"/>
  <c r="N520" i="2" s="1"/>
  <c r="P520" i="2" l="1"/>
  <c r="G521" i="2"/>
  <c r="H521" i="2" l="1"/>
  <c r="K521" i="2" s="1"/>
  <c r="M521" i="2"/>
  <c r="O521" i="2" l="1"/>
  <c r="L521" i="2"/>
  <c r="N521" i="2" s="1"/>
  <c r="G522" i="2" l="1"/>
  <c r="P521" i="2"/>
  <c r="H522" i="2" l="1"/>
  <c r="K522" i="2" s="1"/>
  <c r="M522" i="2"/>
  <c r="O522" i="2" l="1"/>
  <c r="L522" i="2"/>
  <c r="N522" i="2" s="1"/>
  <c r="G523" i="2" l="1"/>
  <c r="P522" i="2"/>
  <c r="H523" i="2" l="1"/>
  <c r="K523" i="2" s="1"/>
  <c r="M523" i="2"/>
  <c r="O523" i="2" l="1"/>
  <c r="L523" i="2"/>
  <c r="N523" i="2" s="1"/>
  <c r="G524" i="2" l="1"/>
  <c r="P523" i="2"/>
  <c r="H524" i="2" l="1"/>
  <c r="K524" i="2" s="1"/>
  <c r="M524" i="2"/>
  <c r="O524" i="2" l="1"/>
  <c r="L524" i="2"/>
  <c r="N524" i="2" s="1"/>
  <c r="G525" i="2" l="1"/>
  <c r="P524" i="2"/>
  <c r="H525" i="2" l="1"/>
  <c r="K525" i="2" s="1"/>
  <c r="M525" i="2"/>
  <c r="O525" i="2" l="1"/>
  <c r="L525" i="2"/>
  <c r="N525" i="2" s="1"/>
  <c r="P525" i="2" l="1"/>
  <c r="G526" i="2"/>
  <c r="H526" i="2" l="1"/>
  <c r="K526" i="2" s="1"/>
  <c r="M526" i="2"/>
  <c r="O526" i="2" l="1"/>
  <c r="L526" i="2"/>
  <c r="N526" i="2" s="1"/>
  <c r="P526" i="2" l="1"/>
  <c r="G527" i="2"/>
  <c r="H527" i="2" l="1"/>
  <c r="K527" i="2" s="1"/>
  <c r="M527" i="2"/>
  <c r="O527" i="2" l="1"/>
  <c r="L527" i="2"/>
  <c r="N527" i="2" s="1"/>
  <c r="G528" i="2" l="1"/>
  <c r="P527" i="2"/>
  <c r="H528" i="2" l="1"/>
  <c r="K528" i="2" s="1"/>
  <c r="M528" i="2"/>
  <c r="O528" i="2" l="1"/>
  <c r="L528" i="2"/>
  <c r="N528" i="2" s="1"/>
  <c r="P528" i="2" l="1"/>
  <c r="G529" i="2"/>
  <c r="H529" i="2" l="1"/>
  <c r="K529" i="2" s="1"/>
  <c r="M529" i="2"/>
  <c r="O529" i="2" l="1"/>
  <c r="L529" i="2"/>
  <c r="N529" i="2" s="1"/>
  <c r="G530" i="2" l="1"/>
  <c r="P529" i="2"/>
  <c r="H530" i="2" l="1"/>
  <c r="K530" i="2" s="1"/>
  <c r="M530" i="2"/>
  <c r="O530" i="2" l="1"/>
  <c r="L530" i="2"/>
  <c r="N530" i="2" s="1"/>
  <c r="G531" i="2" l="1"/>
  <c r="P530" i="2"/>
  <c r="H531" i="2" l="1"/>
  <c r="K531" i="2" s="1"/>
  <c r="M531" i="2"/>
  <c r="O531" i="2" l="1"/>
  <c r="L531" i="2"/>
  <c r="N531" i="2" s="1"/>
  <c r="G532" i="2" l="1"/>
  <c r="P531" i="2"/>
  <c r="H532" i="2" l="1"/>
  <c r="K532" i="2" s="1"/>
  <c r="M532" i="2"/>
  <c r="O532" i="2" l="1"/>
  <c r="L532" i="2"/>
  <c r="N532" i="2" s="1"/>
  <c r="G533" i="2" l="1"/>
  <c r="P532" i="2"/>
  <c r="H533" i="2" l="1"/>
  <c r="K533" i="2" s="1"/>
  <c r="M533" i="2"/>
  <c r="O533" i="2" l="1"/>
  <c r="L533" i="2"/>
  <c r="N533" i="2" s="1"/>
  <c r="P533" i="2" l="1"/>
  <c r="G534" i="2"/>
  <c r="H534" i="2" l="1"/>
  <c r="K534" i="2" s="1"/>
  <c r="M534" i="2"/>
  <c r="O534" i="2" l="1"/>
  <c r="L534" i="2"/>
  <c r="N534" i="2" s="1"/>
  <c r="P534" i="2" l="1"/>
  <c r="G535" i="2"/>
  <c r="H535" i="2" l="1"/>
  <c r="K535" i="2" s="1"/>
  <c r="M535" i="2"/>
  <c r="O535" i="2" l="1"/>
  <c r="L535" i="2"/>
  <c r="N535" i="2" s="1"/>
  <c r="G536" i="2" l="1"/>
  <c r="P535" i="2"/>
  <c r="H536" i="2" l="1"/>
  <c r="K536" i="2" s="1"/>
  <c r="M536" i="2"/>
  <c r="O536" i="2" l="1"/>
  <c r="L536" i="2"/>
  <c r="N536" i="2" s="1"/>
  <c r="P536" i="2" l="1"/>
  <c r="G537" i="2"/>
  <c r="H537" i="2" l="1"/>
  <c r="K537" i="2" s="1"/>
  <c r="M537" i="2"/>
  <c r="O537" i="2" l="1"/>
  <c r="L537" i="2"/>
  <c r="N537" i="2" s="1"/>
  <c r="G538" i="2" l="1"/>
  <c r="P537" i="2"/>
  <c r="H538" i="2" l="1"/>
  <c r="K538" i="2" s="1"/>
  <c r="M538" i="2"/>
  <c r="O538" i="2" l="1"/>
  <c r="L538" i="2"/>
  <c r="N538" i="2" s="1"/>
  <c r="G539" i="2" l="1"/>
  <c r="P538" i="2"/>
  <c r="H539" i="2" l="1"/>
  <c r="K539" i="2" s="1"/>
  <c r="M539" i="2"/>
  <c r="O539" i="2" l="1"/>
  <c r="L539" i="2"/>
  <c r="N539" i="2" s="1"/>
  <c r="G540" i="2" l="1"/>
  <c r="P539" i="2"/>
  <c r="H540" i="2" l="1"/>
  <c r="K540" i="2" s="1"/>
  <c r="M540" i="2"/>
  <c r="O540" i="2" l="1"/>
  <c r="L540" i="2"/>
  <c r="N540" i="2" s="1"/>
  <c r="G541" i="2" l="1"/>
  <c r="P540" i="2"/>
  <c r="H541" i="2" l="1"/>
  <c r="K541" i="2" s="1"/>
  <c r="M541" i="2"/>
  <c r="O541" i="2" l="1"/>
  <c r="L541" i="2"/>
  <c r="N541" i="2" s="1"/>
  <c r="P541" i="2" l="1"/>
  <c r="G542" i="2"/>
  <c r="H542" i="2" l="1"/>
  <c r="K542" i="2" s="1"/>
  <c r="M542" i="2"/>
  <c r="O542" i="2" l="1"/>
  <c r="L542" i="2"/>
  <c r="N542" i="2" s="1"/>
  <c r="P542" i="2" l="1"/>
  <c r="G543" i="2"/>
  <c r="H543" i="2" l="1"/>
  <c r="K543" i="2" s="1"/>
  <c r="M543" i="2"/>
  <c r="O543" i="2" l="1"/>
  <c r="L543" i="2"/>
  <c r="N543" i="2" s="1"/>
  <c r="G544" i="2" l="1"/>
  <c r="P543" i="2"/>
  <c r="H544" i="2" l="1"/>
  <c r="K544" i="2" s="1"/>
  <c r="M544" i="2"/>
  <c r="O544" i="2" l="1"/>
  <c r="L544" i="2"/>
  <c r="N544" i="2" s="1"/>
  <c r="P544" i="2" l="1"/>
  <c r="G545" i="2"/>
  <c r="H545" i="2" l="1"/>
  <c r="K545" i="2" s="1"/>
  <c r="M545" i="2"/>
  <c r="O545" i="2" l="1"/>
  <c r="L545" i="2"/>
  <c r="N545" i="2" s="1"/>
  <c r="G546" i="2" l="1"/>
  <c r="P545" i="2"/>
  <c r="H546" i="2" l="1"/>
  <c r="K546" i="2" s="1"/>
  <c r="M546" i="2"/>
  <c r="O546" i="2" l="1"/>
  <c r="L546" i="2"/>
  <c r="N546" i="2" s="1"/>
  <c r="G547" i="2" l="1"/>
  <c r="P546" i="2"/>
  <c r="H547" i="2" l="1"/>
  <c r="K547" i="2" s="1"/>
  <c r="M547" i="2"/>
  <c r="O547" i="2" l="1"/>
  <c r="L547" i="2"/>
  <c r="N547" i="2" s="1"/>
  <c r="G548" i="2" l="1"/>
  <c r="P547" i="2"/>
  <c r="H548" i="2" l="1"/>
  <c r="K548" i="2" s="1"/>
  <c r="M548" i="2"/>
  <c r="O548" i="2" l="1"/>
  <c r="L548" i="2"/>
  <c r="N548" i="2" s="1"/>
  <c r="G549" i="2" l="1"/>
  <c r="P548" i="2"/>
  <c r="H549" i="2" l="1"/>
  <c r="K549" i="2" s="1"/>
  <c r="M549" i="2"/>
  <c r="O549" i="2" l="1"/>
  <c r="L549" i="2"/>
  <c r="N549" i="2" s="1"/>
  <c r="P549" i="2" l="1"/>
  <c r="G550" i="2"/>
  <c r="H550" i="2" l="1"/>
  <c r="K550" i="2" s="1"/>
  <c r="M550" i="2"/>
  <c r="O550" i="2" l="1"/>
  <c r="L550" i="2"/>
  <c r="N550" i="2" s="1"/>
  <c r="P550" i="2" l="1"/>
  <c r="G551" i="2"/>
  <c r="H551" i="2" l="1"/>
  <c r="K551" i="2" s="1"/>
  <c r="M551" i="2"/>
  <c r="O551" i="2" l="1"/>
  <c r="L551" i="2"/>
  <c r="N551" i="2" s="1"/>
  <c r="G552" i="2" l="1"/>
  <c r="P551" i="2"/>
  <c r="H552" i="2" l="1"/>
  <c r="K552" i="2" s="1"/>
  <c r="M552" i="2"/>
  <c r="O552" i="2" l="1"/>
  <c r="L552" i="2"/>
  <c r="N552" i="2" s="1"/>
  <c r="P552" i="2" l="1"/>
  <c r="G553" i="2"/>
  <c r="H553" i="2" l="1"/>
  <c r="K553" i="2" s="1"/>
  <c r="M553" i="2"/>
  <c r="O553" i="2" l="1"/>
  <c r="L553" i="2"/>
  <c r="N553" i="2" s="1"/>
  <c r="G554" i="2" l="1"/>
  <c r="P553" i="2"/>
  <c r="H554" i="2" l="1"/>
  <c r="K554" i="2" s="1"/>
  <c r="M554" i="2"/>
  <c r="O554" i="2" l="1"/>
  <c r="L554" i="2"/>
  <c r="N554" i="2" s="1"/>
  <c r="G555" i="2" l="1"/>
  <c r="P554" i="2"/>
  <c r="H555" i="2" l="1"/>
  <c r="K555" i="2" s="1"/>
  <c r="M555" i="2"/>
  <c r="O555" i="2" l="1"/>
  <c r="L555" i="2"/>
  <c r="N555" i="2" s="1"/>
  <c r="G556" i="2" l="1"/>
  <c r="P555" i="2"/>
  <c r="H556" i="2" l="1"/>
  <c r="K556" i="2" s="1"/>
  <c r="M556" i="2"/>
  <c r="O556" i="2" l="1"/>
  <c r="L556" i="2"/>
  <c r="N556" i="2" s="1"/>
  <c r="G557" i="2" l="1"/>
  <c r="P556" i="2"/>
  <c r="H557" i="2" l="1"/>
  <c r="K557" i="2" s="1"/>
  <c r="M557" i="2"/>
  <c r="O557" i="2" l="1"/>
  <c r="L557" i="2"/>
  <c r="N557" i="2" s="1"/>
  <c r="P557" i="2" l="1"/>
  <c r="G558" i="2"/>
  <c r="H558" i="2" l="1"/>
  <c r="K558" i="2" s="1"/>
  <c r="M558" i="2"/>
  <c r="O558" i="2" l="1"/>
  <c r="L558" i="2"/>
  <c r="N558" i="2" s="1"/>
  <c r="P558" i="2" l="1"/>
  <c r="G559" i="2"/>
  <c r="H559" i="2" l="1"/>
  <c r="K559" i="2" s="1"/>
  <c r="M559" i="2"/>
  <c r="O559" i="2" l="1"/>
  <c r="L559" i="2"/>
  <c r="N559" i="2" s="1"/>
  <c r="G560" i="2" l="1"/>
  <c r="P559" i="2"/>
  <c r="H560" i="2" l="1"/>
  <c r="K560" i="2" s="1"/>
  <c r="M560" i="2"/>
  <c r="O560" i="2" l="1"/>
  <c r="L560" i="2"/>
  <c r="N560" i="2" s="1"/>
  <c r="P560" i="2" l="1"/>
  <c r="G561" i="2"/>
  <c r="H561" i="2" l="1"/>
  <c r="K561" i="2" s="1"/>
  <c r="M561" i="2"/>
  <c r="O561" i="2" l="1"/>
  <c r="L561" i="2"/>
  <c r="N561" i="2" s="1"/>
  <c r="G562" i="2" l="1"/>
  <c r="P561" i="2"/>
  <c r="H562" i="2" l="1"/>
  <c r="K562" i="2" s="1"/>
  <c r="M562" i="2"/>
  <c r="O562" i="2" l="1"/>
  <c r="L562" i="2"/>
  <c r="N562" i="2" s="1"/>
  <c r="G563" i="2" l="1"/>
  <c r="P562" i="2"/>
  <c r="H563" i="2" l="1"/>
  <c r="K563" i="2" s="1"/>
  <c r="M563" i="2"/>
  <c r="O563" i="2" l="1"/>
  <c r="L563" i="2"/>
  <c r="N563" i="2" s="1"/>
  <c r="G564" i="2" l="1"/>
  <c r="P563" i="2"/>
  <c r="H564" i="2" l="1"/>
  <c r="K564" i="2" s="1"/>
  <c r="M564" i="2"/>
  <c r="O564" i="2" l="1"/>
  <c r="L564" i="2"/>
  <c r="N564" i="2" s="1"/>
  <c r="G565" i="2" l="1"/>
  <c r="P564" i="2"/>
  <c r="H565" i="2" l="1"/>
  <c r="K565" i="2" s="1"/>
  <c r="M565" i="2"/>
  <c r="O565" i="2" l="1"/>
  <c r="L565" i="2"/>
  <c r="N565" i="2" s="1"/>
  <c r="P565" i="2" l="1"/>
  <c r="G566" i="2"/>
  <c r="H566" i="2" l="1"/>
  <c r="K566" i="2" s="1"/>
  <c r="M566" i="2"/>
  <c r="O566" i="2" l="1"/>
  <c r="L566" i="2"/>
  <c r="N566" i="2" s="1"/>
  <c r="P566" i="2" l="1"/>
  <c r="G567" i="2"/>
  <c r="H567" i="2" l="1"/>
  <c r="K567" i="2" s="1"/>
  <c r="M567" i="2"/>
  <c r="O567" i="2" l="1"/>
  <c r="L567" i="2"/>
  <c r="N567" i="2" s="1"/>
  <c r="G568" i="2" l="1"/>
  <c r="P567" i="2"/>
  <c r="H568" i="2" l="1"/>
  <c r="K568" i="2" s="1"/>
  <c r="M568" i="2"/>
  <c r="O568" i="2" l="1"/>
  <c r="L568" i="2"/>
  <c r="N568" i="2" s="1"/>
  <c r="P568" i="2" l="1"/>
  <c r="G569" i="2"/>
  <c r="H569" i="2" l="1"/>
  <c r="K569" i="2" s="1"/>
  <c r="M569" i="2"/>
  <c r="O569" i="2" l="1"/>
  <c r="L569" i="2"/>
  <c r="N569" i="2" s="1"/>
  <c r="G570" i="2" l="1"/>
  <c r="P569" i="2"/>
  <c r="H570" i="2" l="1"/>
  <c r="K570" i="2" s="1"/>
  <c r="M570" i="2"/>
  <c r="O570" i="2" l="1"/>
  <c r="L570" i="2"/>
  <c r="N570" i="2" s="1"/>
  <c r="G571" i="2" l="1"/>
  <c r="P570" i="2"/>
  <c r="H571" i="2" l="1"/>
  <c r="K571" i="2" s="1"/>
  <c r="M571" i="2"/>
  <c r="O571" i="2" l="1"/>
  <c r="L571" i="2"/>
  <c r="N571" i="2" s="1"/>
  <c r="G572" i="2" l="1"/>
  <c r="P571" i="2"/>
  <c r="H572" i="2" l="1"/>
  <c r="K572" i="2" s="1"/>
  <c r="M572" i="2"/>
  <c r="O572" i="2" l="1"/>
  <c r="L572" i="2"/>
  <c r="N572" i="2" s="1"/>
  <c r="G573" i="2" l="1"/>
  <c r="P572" i="2"/>
  <c r="H573" i="2" l="1"/>
  <c r="K573" i="2" s="1"/>
  <c r="M573" i="2"/>
  <c r="O573" i="2" l="1"/>
  <c r="L573" i="2"/>
  <c r="N573" i="2" s="1"/>
  <c r="P573" i="2" l="1"/>
  <c r="G574" i="2"/>
  <c r="H574" i="2" l="1"/>
  <c r="K574" i="2" s="1"/>
  <c r="M574" i="2"/>
  <c r="O574" i="2" l="1"/>
  <c r="L574" i="2"/>
  <c r="N574" i="2" s="1"/>
  <c r="P574" i="2" l="1"/>
  <c r="G575" i="2"/>
  <c r="H575" i="2" l="1"/>
  <c r="K575" i="2" s="1"/>
  <c r="M575" i="2"/>
  <c r="O575" i="2" l="1"/>
  <c r="L575" i="2"/>
  <c r="N575" i="2" s="1"/>
  <c r="G576" i="2" l="1"/>
  <c r="P575" i="2"/>
  <c r="H576" i="2" l="1"/>
  <c r="K576" i="2" s="1"/>
  <c r="M576" i="2"/>
  <c r="O576" i="2" l="1"/>
  <c r="L576" i="2"/>
  <c r="N576" i="2" s="1"/>
  <c r="G577" i="2" l="1"/>
  <c r="P576" i="2"/>
  <c r="H577" i="2" l="1"/>
  <c r="K577" i="2" s="1"/>
  <c r="M577" i="2"/>
  <c r="O577" i="2" l="1"/>
  <c r="L577" i="2"/>
  <c r="N577" i="2" s="1"/>
  <c r="G578" i="2" l="1"/>
  <c r="P577" i="2"/>
  <c r="H578" i="2" l="1"/>
  <c r="K578" i="2" s="1"/>
  <c r="M578" i="2"/>
  <c r="O578" i="2" l="1"/>
  <c r="L578" i="2"/>
  <c r="N578" i="2" s="1"/>
  <c r="G579" i="2" l="1"/>
  <c r="P578" i="2"/>
  <c r="H579" i="2" l="1"/>
  <c r="K579" i="2" s="1"/>
  <c r="M579" i="2"/>
  <c r="O579" i="2" l="1"/>
  <c r="L579" i="2"/>
  <c r="N579" i="2" s="1"/>
  <c r="G580" i="2" l="1"/>
  <c r="P579" i="2"/>
  <c r="H580" i="2" l="1"/>
  <c r="K580" i="2" s="1"/>
  <c r="M580" i="2"/>
  <c r="O580" i="2" l="1"/>
  <c r="L580" i="2"/>
  <c r="N580" i="2" s="1"/>
  <c r="G581" i="2" l="1"/>
  <c r="P580" i="2"/>
  <c r="H581" i="2" l="1"/>
  <c r="K581" i="2" s="1"/>
  <c r="M581" i="2"/>
  <c r="O581" i="2" l="1"/>
  <c r="L581" i="2"/>
  <c r="N581" i="2" s="1"/>
  <c r="P581" i="2" l="1"/>
  <c r="G582" i="2"/>
  <c r="H582" i="2" l="1"/>
  <c r="K582" i="2" s="1"/>
  <c r="M582" i="2"/>
  <c r="O582" i="2" l="1"/>
  <c r="L582" i="2"/>
  <c r="N582" i="2" s="1"/>
  <c r="P582" i="2" l="1"/>
  <c r="G583" i="2"/>
  <c r="H583" i="2" l="1"/>
  <c r="K583" i="2" s="1"/>
  <c r="M583" i="2"/>
  <c r="O583" i="2" l="1"/>
  <c r="L583" i="2"/>
  <c r="N583" i="2" s="1"/>
  <c r="G584" i="2" l="1"/>
  <c r="P583" i="2"/>
  <c r="H584" i="2" l="1"/>
  <c r="K584" i="2" s="1"/>
  <c r="M584" i="2"/>
  <c r="O584" i="2" l="1"/>
  <c r="L584" i="2"/>
  <c r="N584" i="2" s="1"/>
  <c r="G585" i="2" l="1"/>
  <c r="P584" i="2"/>
  <c r="H585" i="2" l="1"/>
  <c r="K585" i="2" s="1"/>
  <c r="M585" i="2"/>
  <c r="O585" i="2" l="1"/>
  <c r="L585" i="2"/>
  <c r="N585" i="2" s="1"/>
  <c r="G586" i="2" l="1"/>
  <c r="P585" i="2"/>
  <c r="H586" i="2" l="1"/>
  <c r="K586" i="2" s="1"/>
  <c r="M586" i="2"/>
  <c r="O586" i="2" l="1"/>
  <c r="L586" i="2"/>
  <c r="N586" i="2" s="1"/>
  <c r="G587" i="2" l="1"/>
  <c r="P586" i="2"/>
  <c r="H587" i="2" l="1"/>
  <c r="K587" i="2" s="1"/>
  <c r="M587" i="2"/>
  <c r="O587" i="2" l="1"/>
  <c r="L587" i="2"/>
  <c r="N587" i="2" s="1"/>
  <c r="G588" i="2" l="1"/>
  <c r="P587" i="2"/>
  <c r="H588" i="2" l="1"/>
  <c r="K588" i="2" s="1"/>
  <c r="M588" i="2"/>
  <c r="O588" i="2" l="1"/>
  <c r="L588" i="2"/>
  <c r="N588" i="2" s="1"/>
  <c r="G589" i="2" l="1"/>
  <c r="P588" i="2"/>
  <c r="H589" i="2" l="1"/>
  <c r="K589" i="2" s="1"/>
  <c r="M589" i="2"/>
  <c r="O589" i="2" l="1"/>
  <c r="L589" i="2"/>
  <c r="N589" i="2" s="1"/>
  <c r="P589" i="2" l="1"/>
  <c r="G590" i="2"/>
  <c r="H590" i="2" l="1"/>
  <c r="K590" i="2" s="1"/>
  <c r="M590" i="2"/>
  <c r="O590" i="2" l="1"/>
  <c r="L590" i="2"/>
  <c r="N590" i="2" s="1"/>
  <c r="P590" i="2" l="1"/>
  <c r="G591" i="2"/>
  <c r="H591" i="2" l="1"/>
  <c r="K591" i="2" s="1"/>
  <c r="M591" i="2"/>
  <c r="O591" i="2" l="1"/>
  <c r="L591" i="2"/>
  <c r="N591" i="2" s="1"/>
  <c r="G592" i="2" l="1"/>
  <c r="P591" i="2"/>
  <c r="H592" i="2" l="1"/>
  <c r="K592" i="2" s="1"/>
  <c r="M592" i="2"/>
  <c r="O592" i="2" l="1"/>
  <c r="L592" i="2"/>
  <c r="N592" i="2" s="1"/>
  <c r="G593" i="2" l="1"/>
  <c r="P592" i="2"/>
  <c r="H593" i="2" l="1"/>
  <c r="K593" i="2" s="1"/>
  <c r="M593" i="2"/>
  <c r="O593" i="2" l="1"/>
  <c r="L593" i="2"/>
  <c r="N593" i="2" s="1"/>
  <c r="G594" i="2" l="1"/>
  <c r="P593" i="2"/>
  <c r="H594" i="2" l="1"/>
  <c r="K594" i="2" s="1"/>
  <c r="M594" i="2"/>
  <c r="O594" i="2" l="1"/>
  <c r="L594" i="2"/>
  <c r="N594" i="2" s="1"/>
  <c r="G595" i="2" l="1"/>
  <c r="P594" i="2"/>
  <c r="H595" i="2" l="1"/>
  <c r="K595" i="2" s="1"/>
  <c r="M595" i="2"/>
  <c r="O595" i="2" l="1"/>
  <c r="L595" i="2"/>
  <c r="N595" i="2" s="1"/>
  <c r="G596" i="2" l="1"/>
  <c r="P595" i="2"/>
  <c r="H596" i="2" l="1"/>
  <c r="K596" i="2" s="1"/>
  <c r="M596" i="2"/>
  <c r="O596" i="2" l="1"/>
  <c r="L596" i="2"/>
  <c r="N596" i="2" s="1"/>
  <c r="G597" i="2" l="1"/>
  <c r="P596" i="2"/>
  <c r="H597" i="2" l="1"/>
  <c r="K597" i="2" s="1"/>
  <c r="M597" i="2"/>
  <c r="O597" i="2" l="1"/>
  <c r="L597" i="2"/>
  <c r="N597" i="2" s="1"/>
  <c r="P597" i="2" l="1"/>
  <c r="G598" i="2"/>
  <c r="H598" i="2" l="1"/>
  <c r="K598" i="2" s="1"/>
  <c r="M598" i="2"/>
  <c r="O598" i="2" l="1"/>
  <c r="L598" i="2"/>
  <c r="N598" i="2" s="1"/>
  <c r="P598" i="2" l="1"/>
  <c r="G599" i="2"/>
  <c r="H599" i="2" l="1"/>
  <c r="K599" i="2" s="1"/>
  <c r="M599" i="2"/>
  <c r="O599" i="2" l="1"/>
  <c r="L599" i="2"/>
  <c r="N599" i="2" s="1"/>
  <c r="G600" i="2" l="1"/>
  <c r="P599" i="2"/>
  <c r="H600" i="2" l="1"/>
  <c r="K600" i="2" s="1"/>
  <c r="M600" i="2"/>
  <c r="O600" i="2" l="1"/>
  <c r="L600" i="2"/>
  <c r="N600" i="2" s="1"/>
  <c r="G601" i="2" l="1"/>
  <c r="P600" i="2"/>
  <c r="H601" i="2" l="1"/>
  <c r="K601" i="2" s="1"/>
  <c r="M601" i="2"/>
  <c r="O601" i="2" l="1"/>
  <c r="L601" i="2"/>
  <c r="N601" i="2" s="1"/>
  <c r="G602" i="2" l="1"/>
  <c r="P601" i="2"/>
  <c r="H602" i="2" l="1"/>
  <c r="K602" i="2" s="1"/>
  <c r="M602" i="2"/>
  <c r="O602" i="2" l="1"/>
  <c r="L602" i="2"/>
  <c r="N602" i="2" s="1"/>
  <c r="G603" i="2" l="1"/>
  <c r="P602" i="2"/>
  <c r="H603" i="2" l="1"/>
  <c r="K603" i="2" s="1"/>
  <c r="M603" i="2"/>
  <c r="O603" i="2" l="1"/>
  <c r="L603" i="2"/>
  <c r="N603" i="2" s="1"/>
  <c r="G604" i="2" l="1"/>
  <c r="P603" i="2"/>
  <c r="H604" i="2" l="1"/>
  <c r="K604" i="2" s="1"/>
  <c r="M604" i="2"/>
  <c r="O604" i="2" l="1"/>
  <c r="L604" i="2"/>
  <c r="N604" i="2" s="1"/>
  <c r="G605" i="2" l="1"/>
  <c r="P604" i="2"/>
  <c r="H605" i="2" l="1"/>
  <c r="K605" i="2" s="1"/>
  <c r="M605" i="2"/>
  <c r="O605" i="2" l="1"/>
  <c r="L605" i="2"/>
  <c r="N605" i="2" s="1"/>
  <c r="P605" i="2" l="1"/>
  <c r="G606" i="2"/>
  <c r="H606" i="2" l="1"/>
  <c r="K606" i="2" s="1"/>
  <c r="M606" i="2"/>
  <c r="O606" i="2" l="1"/>
  <c r="L606" i="2"/>
  <c r="N606" i="2" s="1"/>
  <c r="P606" i="2" l="1"/>
  <c r="G607" i="2"/>
  <c r="H607" i="2" l="1"/>
  <c r="K607" i="2" s="1"/>
  <c r="M607" i="2"/>
  <c r="O607" i="2" l="1"/>
  <c r="L607" i="2"/>
  <c r="N607" i="2" s="1"/>
  <c r="G608" i="2" l="1"/>
  <c r="P607" i="2"/>
  <c r="H608" i="2" l="1"/>
  <c r="K608" i="2" s="1"/>
  <c r="M608" i="2"/>
  <c r="O608" i="2" l="1"/>
  <c r="L608" i="2"/>
  <c r="N608" i="2" s="1"/>
  <c r="G609" i="2" l="1"/>
  <c r="P608" i="2"/>
  <c r="H609" i="2" l="1"/>
  <c r="K609" i="2" s="1"/>
  <c r="M609" i="2"/>
  <c r="O609" i="2" l="1"/>
  <c r="L609" i="2"/>
  <c r="N609" i="2" s="1"/>
  <c r="G610" i="2" l="1"/>
  <c r="P609" i="2"/>
  <c r="H610" i="2" l="1"/>
  <c r="K610" i="2" s="1"/>
  <c r="M610" i="2"/>
  <c r="O610" i="2" l="1"/>
  <c r="L610" i="2"/>
  <c r="N610" i="2" s="1"/>
  <c r="G611" i="2" l="1"/>
  <c r="P610" i="2"/>
  <c r="H611" i="2" l="1"/>
  <c r="K611" i="2" s="1"/>
  <c r="M611" i="2"/>
  <c r="O611" i="2" l="1"/>
  <c r="L611" i="2"/>
  <c r="N611" i="2" s="1"/>
  <c r="G612" i="2" l="1"/>
  <c r="P611" i="2"/>
  <c r="H612" i="2" l="1"/>
  <c r="K612" i="2" s="1"/>
  <c r="M612" i="2"/>
  <c r="O612" i="2" l="1"/>
  <c r="L612" i="2"/>
  <c r="N612" i="2" s="1"/>
  <c r="G613" i="2" l="1"/>
  <c r="P612" i="2"/>
  <c r="H613" i="2" l="1"/>
  <c r="K613" i="2" s="1"/>
  <c r="M613" i="2"/>
  <c r="O613" i="2" l="1"/>
  <c r="L613" i="2"/>
  <c r="N613" i="2" s="1"/>
  <c r="G614" i="2" l="1"/>
  <c r="P613" i="2"/>
  <c r="H614" i="2" l="1"/>
  <c r="K614" i="2" s="1"/>
  <c r="M614" i="2"/>
  <c r="O614" i="2" l="1"/>
  <c r="L614" i="2"/>
  <c r="N614" i="2" s="1"/>
  <c r="P614" i="2" l="1"/>
  <c r="G615" i="2"/>
  <c r="H615" i="2" l="1"/>
  <c r="K615" i="2" s="1"/>
  <c r="M615" i="2"/>
  <c r="O615" i="2" l="1"/>
  <c r="L615" i="2"/>
  <c r="N615" i="2" s="1"/>
  <c r="P615" i="2" l="1"/>
  <c r="G616" i="2"/>
  <c r="H616" i="2" l="1"/>
  <c r="K616" i="2" s="1"/>
  <c r="M616" i="2"/>
  <c r="O616" i="2" l="1"/>
  <c r="L616" i="2"/>
  <c r="N616" i="2" s="1"/>
  <c r="G617" i="2" l="1"/>
  <c r="P616" i="2"/>
  <c r="H617" i="2" l="1"/>
  <c r="K617" i="2" s="1"/>
  <c r="M617" i="2"/>
  <c r="O617" i="2" l="1"/>
  <c r="L617" i="2"/>
  <c r="N617" i="2" s="1"/>
  <c r="G618" i="2" l="1"/>
  <c r="P617" i="2"/>
  <c r="H618" i="2" l="1"/>
  <c r="K618" i="2" s="1"/>
  <c r="M618" i="2"/>
  <c r="O618" i="2" l="1"/>
  <c r="L618" i="2"/>
  <c r="N618" i="2" s="1"/>
  <c r="G619" i="2" l="1"/>
  <c r="P618" i="2"/>
  <c r="H619" i="2" l="1"/>
  <c r="K619" i="2" s="1"/>
  <c r="M619" i="2"/>
  <c r="O619" i="2" l="1"/>
  <c r="L619" i="2"/>
  <c r="N619" i="2" s="1"/>
  <c r="G620" i="2" l="1"/>
  <c r="P619" i="2"/>
  <c r="H620" i="2" l="1"/>
  <c r="K620" i="2" s="1"/>
  <c r="M620" i="2"/>
  <c r="O620" i="2" l="1"/>
  <c r="L620" i="2"/>
  <c r="N620" i="2" s="1"/>
  <c r="G621" i="2" l="1"/>
  <c r="P620" i="2"/>
  <c r="H621" i="2" l="1"/>
  <c r="K621" i="2" s="1"/>
  <c r="M621" i="2"/>
  <c r="O621" i="2" l="1"/>
  <c r="L621" i="2"/>
  <c r="N621" i="2" s="1"/>
  <c r="G622" i="2" l="1"/>
  <c r="P621" i="2"/>
  <c r="H622" i="2" l="1"/>
  <c r="K622" i="2" s="1"/>
  <c r="M622" i="2"/>
  <c r="O622" i="2" l="1"/>
  <c r="L622" i="2"/>
  <c r="N622" i="2" s="1"/>
  <c r="P622" i="2" l="1"/>
  <c r="G623" i="2"/>
  <c r="H623" i="2" l="1"/>
  <c r="K623" i="2" s="1"/>
  <c r="M623" i="2"/>
  <c r="O623" i="2" l="1"/>
  <c r="L623" i="2"/>
  <c r="N623" i="2" s="1"/>
  <c r="P623" i="2" l="1"/>
  <c r="G624" i="2"/>
  <c r="H624" i="2" l="1"/>
  <c r="K624" i="2" s="1"/>
  <c r="M624" i="2"/>
  <c r="O624" i="2" l="1"/>
  <c r="L624" i="2"/>
  <c r="N624" i="2" s="1"/>
  <c r="G625" i="2" l="1"/>
  <c r="P624" i="2"/>
  <c r="H625" i="2" l="1"/>
  <c r="K625" i="2" s="1"/>
  <c r="M625" i="2"/>
  <c r="O625" i="2" l="1"/>
  <c r="L625" i="2"/>
  <c r="N625" i="2" s="1"/>
  <c r="P625" i="2" l="1"/>
  <c r="G626" i="2"/>
  <c r="H626" i="2" l="1"/>
  <c r="K626" i="2" s="1"/>
  <c r="M626" i="2"/>
  <c r="O626" i="2" l="1"/>
  <c r="L626" i="2"/>
  <c r="N626" i="2" s="1"/>
  <c r="G627" i="2" l="1"/>
  <c r="P626" i="2"/>
  <c r="H627" i="2" l="1"/>
  <c r="K627" i="2" s="1"/>
  <c r="M627" i="2"/>
  <c r="O627" i="2" l="1"/>
  <c r="L627" i="2"/>
  <c r="N627" i="2" s="1"/>
  <c r="G628" i="2" l="1"/>
  <c r="P627" i="2"/>
  <c r="H628" i="2" l="1"/>
  <c r="K628" i="2" s="1"/>
  <c r="M628" i="2"/>
  <c r="O628" i="2" l="1"/>
  <c r="L628" i="2"/>
  <c r="N628" i="2" s="1"/>
  <c r="G629" i="2" l="1"/>
  <c r="P628" i="2"/>
  <c r="H629" i="2" l="1"/>
  <c r="K629" i="2" s="1"/>
  <c r="M629" i="2"/>
  <c r="O629" i="2" l="1"/>
  <c r="L629" i="2"/>
  <c r="N629" i="2" s="1"/>
  <c r="G630" i="2" l="1"/>
  <c r="P629" i="2"/>
  <c r="H630" i="2" l="1"/>
  <c r="K630" i="2" s="1"/>
  <c r="M630" i="2"/>
  <c r="O630" i="2" l="1"/>
  <c r="L630" i="2"/>
  <c r="N630" i="2" s="1"/>
  <c r="P630" i="2" l="1"/>
  <c r="G631" i="2"/>
  <c r="H631" i="2" l="1"/>
  <c r="K631" i="2" s="1"/>
  <c r="M631" i="2"/>
  <c r="O631" i="2" l="1"/>
  <c r="L631" i="2"/>
  <c r="N631" i="2" s="1"/>
  <c r="P631" i="2" l="1"/>
  <c r="G632" i="2"/>
  <c r="H632" i="2" l="1"/>
  <c r="K632" i="2" s="1"/>
  <c r="M632" i="2"/>
  <c r="O632" i="2" l="1"/>
  <c r="L632" i="2"/>
  <c r="N632" i="2" s="1"/>
  <c r="G633" i="2" l="1"/>
  <c r="P632" i="2"/>
  <c r="H633" i="2" l="1"/>
  <c r="K633" i="2" s="1"/>
  <c r="M633" i="2"/>
  <c r="O633" i="2" l="1"/>
  <c r="L633" i="2"/>
  <c r="N633" i="2" s="1"/>
  <c r="G634" i="2" l="1"/>
  <c r="P633" i="2"/>
  <c r="H634" i="2" l="1"/>
  <c r="K634" i="2" s="1"/>
  <c r="M634" i="2"/>
  <c r="O634" i="2" l="1"/>
  <c r="L634" i="2"/>
  <c r="N634" i="2" s="1"/>
  <c r="G635" i="2" l="1"/>
  <c r="P634" i="2"/>
  <c r="H635" i="2" l="1"/>
  <c r="K635" i="2" s="1"/>
  <c r="M635" i="2"/>
  <c r="O635" i="2" l="1"/>
  <c r="L635" i="2"/>
  <c r="N635" i="2" s="1"/>
  <c r="G636" i="2" l="1"/>
  <c r="P635" i="2"/>
  <c r="H636" i="2" l="1"/>
  <c r="K636" i="2" s="1"/>
  <c r="M636" i="2"/>
  <c r="O636" i="2" l="1"/>
  <c r="L636" i="2"/>
  <c r="N636" i="2" s="1"/>
  <c r="G637" i="2" l="1"/>
  <c r="P636" i="2"/>
  <c r="H637" i="2" l="1"/>
  <c r="K637" i="2" s="1"/>
  <c r="M637" i="2"/>
  <c r="O637" i="2" l="1"/>
  <c r="L637" i="2"/>
  <c r="N637" i="2" s="1"/>
  <c r="G638" i="2" l="1"/>
  <c r="P637" i="2"/>
  <c r="H638" i="2" l="1"/>
  <c r="K638" i="2" s="1"/>
  <c r="M638" i="2"/>
  <c r="O638" i="2" l="1"/>
  <c r="L638" i="2"/>
  <c r="N638" i="2" s="1"/>
  <c r="P638" i="2" l="1"/>
  <c r="G639" i="2"/>
  <c r="H639" i="2" l="1"/>
  <c r="K639" i="2" s="1"/>
  <c r="M639" i="2"/>
  <c r="O639" i="2" l="1"/>
  <c r="L639" i="2"/>
  <c r="N639" i="2" s="1"/>
  <c r="P639" i="2" l="1"/>
  <c r="G640" i="2"/>
  <c r="H640" i="2" l="1"/>
  <c r="K640" i="2" s="1"/>
  <c r="M640" i="2"/>
  <c r="O640" i="2" l="1"/>
  <c r="L640" i="2"/>
  <c r="N640" i="2" s="1"/>
  <c r="G641" i="2" l="1"/>
  <c r="P640" i="2"/>
  <c r="H641" i="2" l="1"/>
  <c r="K641" i="2" s="1"/>
  <c r="M641" i="2"/>
  <c r="O641" i="2" l="1"/>
  <c r="L641" i="2"/>
  <c r="N641" i="2" s="1"/>
  <c r="G642" i="2" l="1"/>
  <c r="P641" i="2"/>
  <c r="H642" i="2" l="1"/>
  <c r="K642" i="2" s="1"/>
  <c r="M642" i="2"/>
  <c r="O642" i="2" l="1"/>
  <c r="L642" i="2"/>
  <c r="N642" i="2" s="1"/>
  <c r="G643" i="2" l="1"/>
  <c r="P642" i="2"/>
  <c r="H643" i="2" l="1"/>
  <c r="K643" i="2" s="1"/>
  <c r="M643" i="2"/>
  <c r="O643" i="2" l="1"/>
  <c r="L643" i="2"/>
  <c r="N643" i="2" s="1"/>
  <c r="G644" i="2" l="1"/>
  <c r="P643" i="2"/>
  <c r="H644" i="2" l="1"/>
  <c r="K644" i="2" s="1"/>
  <c r="M644" i="2"/>
  <c r="O644" i="2" l="1"/>
  <c r="L644" i="2"/>
  <c r="N644" i="2" s="1"/>
  <c r="G645" i="2" l="1"/>
  <c r="P644" i="2"/>
  <c r="H645" i="2" l="1"/>
  <c r="K645" i="2" s="1"/>
  <c r="M645" i="2"/>
  <c r="O645" i="2" l="1"/>
  <c r="L645" i="2"/>
  <c r="N645" i="2" s="1"/>
  <c r="G646" i="2" l="1"/>
  <c r="P645" i="2"/>
  <c r="H646" i="2" l="1"/>
  <c r="K646" i="2" s="1"/>
  <c r="M646" i="2"/>
  <c r="O646" i="2" l="1"/>
  <c r="L646" i="2"/>
  <c r="N646" i="2" s="1"/>
  <c r="P646" i="2" l="1"/>
  <c r="G647" i="2"/>
  <c r="H647" i="2" l="1"/>
  <c r="K647" i="2" s="1"/>
  <c r="M647" i="2"/>
  <c r="O647" i="2" l="1"/>
  <c r="L647" i="2"/>
  <c r="N647" i="2" s="1"/>
  <c r="P647" i="2" l="1"/>
  <c r="G648" i="2"/>
  <c r="H648" i="2" l="1"/>
  <c r="K648" i="2" s="1"/>
  <c r="M648" i="2"/>
  <c r="O648" i="2" l="1"/>
  <c r="L648" i="2"/>
  <c r="N648" i="2" s="1"/>
  <c r="G649" i="2" l="1"/>
  <c r="P648" i="2"/>
  <c r="H649" i="2" l="1"/>
  <c r="K649" i="2" s="1"/>
  <c r="M649" i="2"/>
  <c r="O649" i="2" l="1"/>
  <c r="L649" i="2"/>
  <c r="N649" i="2" s="1"/>
  <c r="G650" i="2" l="1"/>
  <c r="P649" i="2"/>
  <c r="H650" i="2" l="1"/>
  <c r="K650" i="2" s="1"/>
  <c r="M650" i="2"/>
  <c r="O650" i="2" l="1"/>
  <c r="L650" i="2"/>
  <c r="N650" i="2" s="1"/>
  <c r="G651" i="2" l="1"/>
  <c r="P650" i="2"/>
  <c r="H651" i="2" l="1"/>
  <c r="K651" i="2" s="1"/>
  <c r="M651" i="2"/>
  <c r="O651" i="2" l="1"/>
  <c r="L651" i="2"/>
  <c r="N651" i="2" s="1"/>
  <c r="G652" i="2" l="1"/>
  <c r="P651" i="2"/>
  <c r="H652" i="2" l="1"/>
  <c r="K652" i="2" s="1"/>
  <c r="M652" i="2"/>
  <c r="O652" i="2" l="1"/>
  <c r="L652" i="2"/>
  <c r="N652" i="2" s="1"/>
  <c r="G653" i="2" l="1"/>
  <c r="P652" i="2"/>
  <c r="H653" i="2" l="1"/>
  <c r="K653" i="2" s="1"/>
  <c r="M653" i="2"/>
  <c r="O653" i="2" l="1"/>
  <c r="L653" i="2"/>
  <c r="N653" i="2" s="1"/>
  <c r="G654" i="2" l="1"/>
  <c r="P653" i="2"/>
  <c r="H654" i="2" l="1"/>
  <c r="K654" i="2" s="1"/>
  <c r="M654" i="2"/>
  <c r="O654" i="2" l="1"/>
  <c r="L654" i="2"/>
  <c r="N654" i="2" s="1"/>
  <c r="P654" i="2" l="1"/>
  <c r="G655" i="2"/>
  <c r="H655" i="2" l="1"/>
  <c r="K655" i="2" s="1"/>
  <c r="M655" i="2"/>
  <c r="O655" i="2" l="1"/>
  <c r="L655" i="2"/>
  <c r="N655" i="2" s="1"/>
  <c r="P655" i="2" l="1"/>
  <c r="G656" i="2"/>
  <c r="H656" i="2" l="1"/>
  <c r="K656" i="2" s="1"/>
  <c r="M656" i="2"/>
  <c r="O656" i="2" l="1"/>
  <c r="L656" i="2"/>
  <c r="N656" i="2" s="1"/>
  <c r="G657" i="2" l="1"/>
  <c r="P656" i="2"/>
  <c r="H657" i="2" l="1"/>
  <c r="K657" i="2" s="1"/>
  <c r="M657" i="2"/>
  <c r="O657" i="2" l="1"/>
  <c r="L657" i="2"/>
  <c r="N657" i="2" s="1"/>
  <c r="G658" i="2" l="1"/>
  <c r="P657" i="2"/>
  <c r="H658" i="2" l="1"/>
  <c r="K658" i="2" s="1"/>
  <c r="M658" i="2"/>
  <c r="O658" i="2" l="1"/>
  <c r="L658" i="2"/>
  <c r="N658" i="2" s="1"/>
  <c r="G659" i="2" l="1"/>
  <c r="P658" i="2"/>
  <c r="H659" i="2" l="1"/>
  <c r="K659" i="2" s="1"/>
  <c r="M659" i="2"/>
  <c r="O659" i="2" l="1"/>
  <c r="L659" i="2"/>
  <c r="N659" i="2" s="1"/>
  <c r="G660" i="2" l="1"/>
  <c r="P659" i="2"/>
  <c r="H660" i="2" l="1"/>
  <c r="K660" i="2" s="1"/>
  <c r="M660" i="2"/>
  <c r="O660" i="2" l="1"/>
  <c r="L660" i="2"/>
  <c r="N660" i="2" s="1"/>
  <c r="G661" i="2" l="1"/>
  <c r="P660" i="2"/>
  <c r="H661" i="2" l="1"/>
  <c r="K661" i="2" s="1"/>
  <c r="M661" i="2"/>
  <c r="O661" i="2" l="1"/>
  <c r="L661" i="2"/>
  <c r="N661" i="2" s="1"/>
  <c r="G662" i="2" l="1"/>
  <c r="P661" i="2"/>
  <c r="H662" i="2" l="1"/>
  <c r="K662" i="2" s="1"/>
  <c r="M662" i="2"/>
  <c r="O662" i="2" l="1"/>
  <c r="L662" i="2"/>
  <c r="N662" i="2" s="1"/>
  <c r="P662" i="2" l="1"/>
  <c r="G663" i="2"/>
  <c r="H663" i="2" l="1"/>
  <c r="K663" i="2" s="1"/>
  <c r="M663" i="2"/>
  <c r="O663" i="2" l="1"/>
  <c r="L663" i="2"/>
  <c r="N663" i="2" s="1"/>
  <c r="P663" i="2" l="1"/>
  <c r="G664" i="2"/>
  <c r="H664" i="2" l="1"/>
  <c r="K664" i="2" s="1"/>
  <c r="M664" i="2"/>
  <c r="O664" i="2" l="1"/>
  <c r="L664" i="2"/>
  <c r="N664" i="2" s="1"/>
  <c r="G665" i="2" l="1"/>
  <c r="P664" i="2"/>
  <c r="H665" i="2" l="1"/>
  <c r="K665" i="2" s="1"/>
  <c r="M665" i="2"/>
  <c r="O665" i="2" l="1"/>
  <c r="L665" i="2"/>
  <c r="N665" i="2" s="1"/>
  <c r="G666" i="2" l="1"/>
  <c r="P665" i="2"/>
  <c r="H666" i="2" l="1"/>
  <c r="K666" i="2" s="1"/>
  <c r="M666" i="2"/>
  <c r="O666" i="2" l="1"/>
  <c r="L666" i="2"/>
  <c r="N666" i="2" s="1"/>
  <c r="G667" i="2" l="1"/>
  <c r="P666" i="2"/>
  <c r="H667" i="2" l="1"/>
  <c r="K667" i="2" s="1"/>
  <c r="M667" i="2"/>
  <c r="O667" i="2" l="1"/>
  <c r="L667" i="2"/>
  <c r="N667" i="2" s="1"/>
  <c r="G668" i="2" l="1"/>
  <c r="P667" i="2"/>
  <c r="H668" i="2" l="1"/>
  <c r="K668" i="2" s="1"/>
  <c r="M668" i="2"/>
  <c r="O668" i="2" l="1"/>
  <c r="L668" i="2"/>
  <c r="N668" i="2" s="1"/>
  <c r="G669" i="2" l="1"/>
  <c r="P668" i="2"/>
  <c r="H669" i="2" l="1"/>
  <c r="K669" i="2" s="1"/>
  <c r="M669" i="2"/>
  <c r="O669" i="2" l="1"/>
  <c r="L669" i="2"/>
  <c r="N669" i="2" s="1"/>
  <c r="G670" i="2" l="1"/>
  <c r="P669" i="2"/>
  <c r="H670" i="2" l="1"/>
  <c r="K670" i="2" s="1"/>
  <c r="M670" i="2"/>
  <c r="O670" i="2" l="1"/>
  <c r="L670" i="2"/>
  <c r="N670" i="2" s="1"/>
  <c r="P670" i="2" l="1"/>
  <c r="G671" i="2"/>
  <c r="H671" i="2" l="1"/>
  <c r="K671" i="2" s="1"/>
  <c r="M671" i="2"/>
  <c r="O671" i="2" l="1"/>
  <c r="L671" i="2"/>
  <c r="N671" i="2" s="1"/>
  <c r="P671" i="2" l="1"/>
  <c r="G672" i="2"/>
  <c r="H672" i="2" l="1"/>
  <c r="K672" i="2" s="1"/>
  <c r="M672" i="2"/>
  <c r="O672" i="2" l="1"/>
  <c r="L672" i="2"/>
  <c r="N672" i="2" s="1"/>
  <c r="G673" i="2" l="1"/>
  <c r="P672" i="2"/>
  <c r="H673" i="2" l="1"/>
  <c r="K673" i="2" s="1"/>
  <c r="M673" i="2"/>
  <c r="O673" i="2" l="1"/>
  <c r="L673" i="2"/>
  <c r="N673" i="2" s="1"/>
  <c r="G674" i="2" l="1"/>
  <c r="P673" i="2"/>
  <c r="H674" i="2" l="1"/>
  <c r="K674" i="2" s="1"/>
  <c r="M674" i="2"/>
  <c r="O674" i="2" l="1"/>
  <c r="L674" i="2"/>
  <c r="N674" i="2" s="1"/>
  <c r="G675" i="2" l="1"/>
  <c r="P674" i="2"/>
  <c r="H675" i="2" l="1"/>
  <c r="K675" i="2" s="1"/>
  <c r="M675" i="2"/>
  <c r="O675" i="2" l="1"/>
  <c r="L675" i="2"/>
  <c r="N675" i="2" s="1"/>
  <c r="G676" i="2" l="1"/>
  <c r="P675" i="2"/>
  <c r="H676" i="2" l="1"/>
  <c r="K676" i="2" s="1"/>
  <c r="M676" i="2"/>
  <c r="O676" i="2" l="1"/>
  <c r="L676" i="2"/>
  <c r="N676" i="2" s="1"/>
  <c r="G677" i="2" l="1"/>
  <c r="P676" i="2"/>
  <c r="H677" i="2" l="1"/>
  <c r="K677" i="2" s="1"/>
  <c r="M677" i="2"/>
  <c r="O677" i="2" l="1"/>
  <c r="L677" i="2"/>
  <c r="N677" i="2" s="1"/>
  <c r="G678" i="2" l="1"/>
  <c r="P677" i="2"/>
  <c r="H678" i="2" l="1"/>
  <c r="K678" i="2" s="1"/>
  <c r="M678" i="2"/>
  <c r="O678" i="2" l="1"/>
  <c r="L678" i="2"/>
  <c r="N678" i="2" s="1"/>
  <c r="P678" i="2" l="1"/>
  <c r="G679" i="2"/>
  <c r="H679" i="2" l="1"/>
  <c r="K679" i="2" s="1"/>
  <c r="M679" i="2"/>
  <c r="O679" i="2" l="1"/>
  <c r="L679" i="2"/>
  <c r="N679" i="2" s="1"/>
  <c r="P679" i="2" l="1"/>
  <c r="G680" i="2"/>
  <c r="H680" i="2" l="1"/>
  <c r="K680" i="2" s="1"/>
  <c r="M680" i="2"/>
  <c r="O680" i="2" l="1"/>
  <c r="L680" i="2"/>
  <c r="N680" i="2" s="1"/>
  <c r="G681" i="2" l="1"/>
  <c r="P680" i="2"/>
  <c r="H681" i="2" l="1"/>
  <c r="K681" i="2" s="1"/>
  <c r="M681" i="2"/>
  <c r="O681" i="2" l="1"/>
  <c r="L681" i="2"/>
  <c r="N681" i="2" s="1"/>
  <c r="G682" i="2" l="1"/>
  <c r="P681" i="2"/>
  <c r="H682" i="2" l="1"/>
  <c r="K682" i="2" s="1"/>
  <c r="M682" i="2"/>
  <c r="O682" i="2" l="1"/>
  <c r="L682" i="2"/>
  <c r="N682" i="2" s="1"/>
  <c r="G683" i="2" l="1"/>
  <c r="P682" i="2"/>
  <c r="H683" i="2" l="1"/>
  <c r="K683" i="2" s="1"/>
  <c r="M683" i="2"/>
  <c r="O683" i="2" l="1"/>
  <c r="L683" i="2"/>
  <c r="N683" i="2" s="1"/>
  <c r="G684" i="2" l="1"/>
  <c r="P683" i="2"/>
  <c r="H684" i="2" l="1"/>
  <c r="K684" i="2" s="1"/>
  <c r="M684" i="2"/>
  <c r="O684" i="2" l="1"/>
  <c r="L684" i="2"/>
  <c r="N684" i="2" s="1"/>
  <c r="G685" i="2" l="1"/>
  <c r="P684" i="2"/>
  <c r="H685" i="2" l="1"/>
  <c r="K685" i="2" s="1"/>
  <c r="M685" i="2"/>
  <c r="O685" i="2" l="1"/>
  <c r="L685" i="2"/>
  <c r="N685" i="2" s="1"/>
  <c r="G686" i="2" l="1"/>
  <c r="P685" i="2"/>
  <c r="H686" i="2" l="1"/>
  <c r="K686" i="2" s="1"/>
  <c r="M686" i="2"/>
  <c r="O686" i="2" l="1"/>
  <c r="L686" i="2"/>
  <c r="N686" i="2" s="1"/>
  <c r="P686" i="2" l="1"/>
  <c r="G687" i="2"/>
  <c r="H687" i="2" l="1"/>
  <c r="K687" i="2" s="1"/>
  <c r="M687" i="2"/>
  <c r="O687" i="2" l="1"/>
  <c r="L687" i="2"/>
  <c r="N687" i="2" s="1"/>
  <c r="P687" i="2" l="1"/>
  <c r="G688" i="2"/>
  <c r="H688" i="2" l="1"/>
  <c r="K688" i="2" s="1"/>
  <c r="M688" i="2"/>
  <c r="O688" i="2" l="1"/>
  <c r="L688" i="2"/>
  <c r="N688" i="2" s="1"/>
  <c r="G689" i="2" l="1"/>
  <c r="P688" i="2"/>
  <c r="H689" i="2" l="1"/>
  <c r="K689" i="2" s="1"/>
  <c r="M689" i="2"/>
  <c r="O689" i="2" l="1"/>
  <c r="L689" i="2"/>
  <c r="N689" i="2" s="1"/>
  <c r="G690" i="2" l="1"/>
  <c r="P689" i="2"/>
  <c r="H690" i="2" l="1"/>
  <c r="K690" i="2" s="1"/>
  <c r="M690" i="2"/>
  <c r="O690" i="2" l="1"/>
  <c r="L690" i="2"/>
  <c r="N690" i="2" s="1"/>
  <c r="G691" i="2" l="1"/>
  <c r="P690" i="2"/>
  <c r="H691" i="2" l="1"/>
  <c r="K691" i="2" s="1"/>
  <c r="M691" i="2"/>
  <c r="O691" i="2" l="1"/>
  <c r="L691" i="2"/>
  <c r="N691" i="2" s="1"/>
  <c r="G692" i="2" l="1"/>
  <c r="P691" i="2"/>
  <c r="H692" i="2" l="1"/>
  <c r="K692" i="2" s="1"/>
  <c r="M692" i="2"/>
  <c r="O692" i="2" l="1"/>
  <c r="L692" i="2"/>
  <c r="N692" i="2" s="1"/>
  <c r="G693" i="2" l="1"/>
  <c r="P692" i="2"/>
  <c r="H693" i="2" l="1"/>
  <c r="K693" i="2" s="1"/>
  <c r="M693" i="2"/>
  <c r="O693" i="2" l="1"/>
  <c r="L693" i="2"/>
  <c r="N693" i="2" s="1"/>
  <c r="G694" i="2" l="1"/>
  <c r="P693" i="2"/>
  <c r="H694" i="2" l="1"/>
  <c r="K694" i="2" s="1"/>
  <c r="M694" i="2"/>
  <c r="O694" i="2" l="1"/>
  <c r="L694" i="2"/>
  <c r="N694" i="2" s="1"/>
  <c r="P694" i="2" l="1"/>
  <c r="G695" i="2"/>
  <c r="H695" i="2" l="1"/>
  <c r="K695" i="2" s="1"/>
  <c r="M695" i="2"/>
  <c r="O695" i="2" l="1"/>
  <c r="L695" i="2"/>
  <c r="N695" i="2" s="1"/>
  <c r="P695" i="2" l="1"/>
  <c r="G696" i="2"/>
  <c r="H696" i="2" l="1"/>
  <c r="K696" i="2" s="1"/>
  <c r="M696" i="2"/>
  <c r="O696" i="2" l="1"/>
  <c r="L696" i="2"/>
  <c r="N696" i="2" s="1"/>
  <c r="G697" i="2" l="1"/>
  <c r="P696" i="2"/>
  <c r="H697" i="2" l="1"/>
  <c r="K697" i="2" s="1"/>
  <c r="M697" i="2"/>
  <c r="O697" i="2" l="1"/>
  <c r="L697" i="2"/>
  <c r="N697" i="2" s="1"/>
  <c r="G698" i="2" l="1"/>
  <c r="P697" i="2"/>
  <c r="H698" i="2" l="1"/>
  <c r="K698" i="2" s="1"/>
  <c r="M698" i="2"/>
  <c r="O698" i="2" l="1"/>
  <c r="L698" i="2"/>
  <c r="N698" i="2" s="1"/>
  <c r="G699" i="2" l="1"/>
  <c r="P698" i="2"/>
  <c r="H699" i="2" l="1"/>
  <c r="K699" i="2" s="1"/>
  <c r="M699" i="2"/>
  <c r="O699" i="2" l="1"/>
  <c r="L699" i="2"/>
  <c r="N699" i="2" s="1"/>
  <c r="G700" i="2" l="1"/>
  <c r="P699" i="2"/>
  <c r="H700" i="2" l="1"/>
  <c r="K700" i="2" s="1"/>
  <c r="M700" i="2"/>
  <c r="O700" i="2" l="1"/>
  <c r="L700" i="2"/>
  <c r="N700" i="2" s="1"/>
  <c r="G701" i="2" l="1"/>
  <c r="P700" i="2"/>
  <c r="H701" i="2" l="1"/>
  <c r="K701" i="2" s="1"/>
  <c r="M701" i="2"/>
  <c r="O701" i="2" l="1"/>
  <c r="L701" i="2"/>
  <c r="N701" i="2" s="1"/>
  <c r="G702" i="2" l="1"/>
  <c r="P701" i="2"/>
  <c r="H702" i="2" l="1"/>
  <c r="K702" i="2" s="1"/>
  <c r="M702" i="2"/>
  <c r="O702" i="2" l="1"/>
  <c r="L702" i="2"/>
  <c r="N702" i="2" s="1"/>
  <c r="P702" i="2" l="1"/>
  <c r="G703" i="2"/>
  <c r="H703" i="2" l="1"/>
  <c r="K703" i="2" s="1"/>
  <c r="M703" i="2"/>
  <c r="O703" i="2" l="1"/>
  <c r="L703" i="2"/>
  <c r="N703" i="2" s="1"/>
  <c r="P703" i="2" l="1"/>
  <c r="G704" i="2"/>
  <c r="H704" i="2" l="1"/>
  <c r="K704" i="2" s="1"/>
  <c r="M704" i="2"/>
  <c r="O704" i="2" l="1"/>
  <c r="L704" i="2"/>
  <c r="N704" i="2" s="1"/>
  <c r="G705" i="2" l="1"/>
  <c r="P704" i="2"/>
  <c r="H705" i="2" l="1"/>
  <c r="K705" i="2" s="1"/>
  <c r="M705" i="2"/>
  <c r="O705" i="2" l="1"/>
  <c r="L705" i="2"/>
  <c r="N705" i="2" s="1"/>
  <c r="G706" i="2" l="1"/>
  <c r="P705" i="2"/>
  <c r="H706" i="2" l="1"/>
  <c r="K706" i="2" s="1"/>
  <c r="M706" i="2"/>
  <c r="O706" i="2" l="1"/>
  <c r="L706" i="2"/>
  <c r="N706" i="2" s="1"/>
  <c r="G707" i="2" l="1"/>
  <c r="P706" i="2"/>
  <c r="H707" i="2" l="1"/>
  <c r="K707" i="2" s="1"/>
  <c r="M707" i="2"/>
  <c r="O707" i="2" l="1"/>
  <c r="L707" i="2"/>
  <c r="N707" i="2" s="1"/>
  <c r="P707" i="2" l="1"/>
  <c r="G708" i="2"/>
  <c r="H708" i="2" l="1"/>
  <c r="K708" i="2" s="1"/>
  <c r="M708" i="2"/>
  <c r="O708" i="2" l="1"/>
  <c r="L708" i="2"/>
  <c r="N708" i="2" s="1"/>
  <c r="G709" i="2" l="1"/>
  <c r="P708" i="2"/>
  <c r="H709" i="2" l="1"/>
  <c r="K709" i="2" s="1"/>
  <c r="M709" i="2"/>
  <c r="O709" i="2" l="1"/>
  <c r="L709" i="2"/>
  <c r="N709" i="2" s="1"/>
  <c r="G710" i="2" l="1"/>
  <c r="P709" i="2"/>
  <c r="H710" i="2" l="1"/>
  <c r="K710" i="2" s="1"/>
  <c r="M710" i="2"/>
  <c r="O710" i="2" l="1"/>
  <c r="L710" i="2"/>
  <c r="N710" i="2" s="1"/>
  <c r="G711" i="2" l="1"/>
  <c r="P710" i="2"/>
  <c r="H711" i="2" l="1"/>
  <c r="K711" i="2" s="1"/>
  <c r="M711" i="2"/>
  <c r="O711" i="2" l="1"/>
  <c r="L711" i="2"/>
  <c r="N711" i="2" s="1"/>
  <c r="G712" i="2" l="1"/>
  <c r="P711" i="2"/>
  <c r="H712" i="2" l="1"/>
  <c r="K712" i="2" s="1"/>
  <c r="M712" i="2"/>
  <c r="O712" i="2" l="1"/>
  <c r="L712" i="2"/>
  <c r="N712" i="2" s="1"/>
  <c r="G713" i="2" l="1"/>
  <c r="P712" i="2"/>
  <c r="H713" i="2" l="1"/>
  <c r="K713" i="2" s="1"/>
  <c r="M713" i="2"/>
  <c r="O713" i="2" l="1"/>
  <c r="L713" i="2"/>
  <c r="N713" i="2" s="1"/>
  <c r="G714" i="2" l="1"/>
  <c r="P713" i="2"/>
  <c r="H714" i="2" l="1"/>
  <c r="K714" i="2" s="1"/>
  <c r="M714" i="2"/>
  <c r="O714" i="2" l="1"/>
  <c r="L714" i="2"/>
  <c r="N714" i="2" s="1"/>
  <c r="G715" i="2" l="1"/>
  <c r="P714" i="2"/>
  <c r="H715" i="2" l="1"/>
  <c r="K715" i="2" s="1"/>
  <c r="M715" i="2"/>
  <c r="O715" i="2" l="1"/>
  <c r="L715" i="2"/>
  <c r="N715" i="2" s="1"/>
  <c r="P715" i="2" l="1"/>
  <c r="G716" i="2"/>
  <c r="H716" i="2" l="1"/>
  <c r="K716" i="2" s="1"/>
  <c r="M716" i="2"/>
  <c r="O716" i="2" l="1"/>
  <c r="L716" i="2"/>
  <c r="N716" i="2" s="1"/>
  <c r="G717" i="2" l="1"/>
  <c r="P716" i="2"/>
  <c r="H717" i="2" l="1"/>
  <c r="K717" i="2" s="1"/>
  <c r="M717" i="2"/>
  <c r="O717" i="2" l="1"/>
  <c r="L717" i="2"/>
  <c r="N717" i="2" s="1"/>
  <c r="P717" i="2" l="1"/>
  <c r="G718" i="2"/>
  <c r="H718" i="2" l="1"/>
  <c r="K718" i="2" s="1"/>
  <c r="M718" i="2"/>
  <c r="O718" i="2" l="1"/>
  <c r="L718" i="2"/>
  <c r="N718" i="2" s="1"/>
  <c r="G719" i="2" l="1"/>
  <c r="P718" i="2"/>
  <c r="H719" i="2" l="1"/>
  <c r="K719" i="2" s="1"/>
  <c r="M719" i="2"/>
  <c r="O719" i="2" l="1"/>
  <c r="L719" i="2"/>
  <c r="N719" i="2" s="1"/>
  <c r="G720" i="2" l="1"/>
  <c r="P719" i="2"/>
  <c r="H720" i="2" l="1"/>
  <c r="K720" i="2" s="1"/>
  <c r="M720" i="2"/>
  <c r="O720" i="2" l="1"/>
  <c r="L720" i="2"/>
  <c r="N720" i="2" s="1"/>
  <c r="P720" i="2" l="1"/>
  <c r="G721" i="2"/>
  <c r="H721" i="2" l="1"/>
  <c r="K721" i="2" s="1"/>
  <c r="M721" i="2"/>
  <c r="O721" i="2" l="1"/>
  <c r="L721" i="2"/>
  <c r="N721" i="2" s="1"/>
  <c r="G722" i="2" l="1"/>
  <c r="P721" i="2"/>
  <c r="H722" i="2" l="1"/>
  <c r="K722" i="2" s="1"/>
  <c r="M722" i="2"/>
  <c r="O722" i="2" l="1"/>
  <c r="L722" i="2"/>
  <c r="N722" i="2" s="1"/>
  <c r="G723" i="2" l="1"/>
  <c r="P722" i="2"/>
  <c r="H723" i="2" l="1"/>
  <c r="K723" i="2" s="1"/>
  <c r="M723" i="2"/>
  <c r="O723" i="2" l="1"/>
  <c r="L723" i="2"/>
  <c r="N723" i="2" s="1"/>
  <c r="P723" i="2" l="1"/>
  <c r="G724" i="2"/>
  <c r="H724" i="2" l="1"/>
  <c r="K724" i="2" s="1"/>
  <c r="M724" i="2"/>
  <c r="O724" i="2" l="1"/>
  <c r="L724" i="2"/>
  <c r="N724" i="2" s="1"/>
  <c r="P724" i="2" l="1"/>
  <c r="G725" i="2"/>
  <c r="H725" i="2" l="1"/>
  <c r="K725" i="2" s="1"/>
  <c r="M725" i="2"/>
  <c r="O725" i="2" l="1"/>
  <c r="L725" i="2"/>
  <c r="N725" i="2" s="1"/>
  <c r="G726" i="2" l="1"/>
  <c r="P725" i="2"/>
  <c r="H726" i="2" l="1"/>
  <c r="K726" i="2" s="1"/>
  <c r="M726" i="2"/>
  <c r="O726" i="2" l="1"/>
  <c r="L726" i="2"/>
  <c r="N726" i="2" s="1"/>
  <c r="G727" i="2" l="1"/>
  <c r="P726" i="2"/>
  <c r="H727" i="2" l="1"/>
  <c r="K727" i="2" s="1"/>
  <c r="M727" i="2"/>
  <c r="O727" i="2" l="1"/>
  <c r="L727" i="2"/>
  <c r="N727" i="2" s="1"/>
  <c r="G728" i="2" l="1"/>
  <c r="P727" i="2"/>
  <c r="H728" i="2" l="1"/>
  <c r="K728" i="2" s="1"/>
  <c r="M728" i="2"/>
  <c r="O728" i="2" l="1"/>
  <c r="L728" i="2"/>
  <c r="N728" i="2" s="1"/>
  <c r="P728" i="2" l="1"/>
  <c r="G729" i="2"/>
  <c r="H729" i="2" l="1"/>
  <c r="K729" i="2" s="1"/>
  <c r="M729" i="2"/>
  <c r="O729" i="2" l="1"/>
  <c r="L729" i="2"/>
  <c r="N729" i="2" s="1"/>
  <c r="G730" i="2" l="1"/>
  <c r="P729" i="2"/>
  <c r="H730" i="2" l="1"/>
  <c r="K730" i="2" s="1"/>
  <c r="M730" i="2"/>
  <c r="O730" i="2" l="1"/>
  <c r="L730" i="2"/>
  <c r="N730" i="2" s="1"/>
  <c r="P730" i="2" l="1"/>
  <c r="G731" i="2"/>
  <c r="H731" i="2" l="1"/>
  <c r="K731" i="2" s="1"/>
  <c r="M731" i="2"/>
  <c r="O731" i="2" l="1"/>
  <c r="L731" i="2"/>
  <c r="N731" i="2" s="1"/>
  <c r="P731" i="2" l="1"/>
  <c r="G732" i="2"/>
  <c r="H732" i="2" l="1"/>
  <c r="K732" i="2" s="1"/>
  <c r="M732" i="2"/>
  <c r="O732" i="2" l="1"/>
  <c r="L732" i="2"/>
  <c r="N732" i="2" s="1"/>
  <c r="G733" i="2" l="1"/>
  <c r="P732" i="2"/>
  <c r="H733" i="2" l="1"/>
  <c r="K733" i="2" s="1"/>
  <c r="M733" i="2"/>
  <c r="O733" i="2" l="1"/>
  <c r="L733" i="2"/>
  <c r="N733" i="2" s="1"/>
  <c r="G734" i="2" l="1"/>
  <c r="P733" i="2"/>
  <c r="H734" i="2" l="1"/>
  <c r="K734" i="2" s="1"/>
  <c r="M734" i="2"/>
  <c r="O734" i="2" l="1"/>
  <c r="L734" i="2"/>
  <c r="N734" i="2" s="1"/>
  <c r="G735" i="2" l="1"/>
  <c r="P734" i="2"/>
  <c r="H735" i="2" l="1"/>
  <c r="K735" i="2" s="1"/>
  <c r="M735" i="2"/>
  <c r="O735" i="2" l="1"/>
  <c r="L735" i="2"/>
  <c r="N735" i="2" s="1"/>
  <c r="G736" i="2" l="1"/>
  <c r="P735" i="2"/>
  <c r="H736" i="2" l="1"/>
  <c r="K736" i="2" s="1"/>
  <c r="M736" i="2"/>
  <c r="O736" i="2" l="1"/>
  <c r="L736" i="2"/>
  <c r="N736" i="2" s="1"/>
  <c r="G737" i="2" l="1"/>
  <c r="P736" i="2"/>
  <c r="H737" i="2" l="1"/>
  <c r="K737" i="2" s="1"/>
  <c r="M737" i="2"/>
  <c r="O737" i="2" l="1"/>
  <c r="L737" i="2"/>
  <c r="N737" i="2" s="1"/>
  <c r="G738" i="2" l="1"/>
  <c r="P737" i="2"/>
  <c r="H738" i="2" l="1"/>
  <c r="K738" i="2" s="1"/>
  <c r="M738" i="2"/>
  <c r="O738" i="2" l="1"/>
  <c r="L738" i="2"/>
  <c r="N738" i="2" s="1"/>
  <c r="P738" i="2" l="1"/>
  <c r="G739" i="2"/>
  <c r="H739" i="2" l="1"/>
  <c r="K739" i="2" s="1"/>
  <c r="M739" i="2"/>
  <c r="O739" i="2" l="1"/>
  <c r="L739" i="2"/>
  <c r="N739" i="2" s="1"/>
  <c r="P739" i="2" l="1"/>
  <c r="G740" i="2"/>
  <c r="H740" i="2" l="1"/>
  <c r="K740" i="2" s="1"/>
  <c r="M740" i="2"/>
  <c r="O740" i="2" l="1"/>
  <c r="L740" i="2"/>
  <c r="N740" i="2" s="1"/>
  <c r="G741" i="2" l="1"/>
  <c r="P740" i="2"/>
  <c r="H741" i="2" l="1"/>
  <c r="K741" i="2" s="1"/>
  <c r="M741" i="2"/>
  <c r="O741" i="2" l="1"/>
  <c r="L741" i="2"/>
  <c r="N741" i="2" s="1"/>
  <c r="P741" i="2" l="1"/>
  <c r="G742" i="2"/>
  <c r="H742" i="2" l="1"/>
  <c r="K742" i="2" s="1"/>
  <c r="M742" i="2"/>
  <c r="O742" i="2" l="1"/>
  <c r="L742" i="2"/>
  <c r="N742" i="2" s="1"/>
  <c r="G743" i="2" l="1"/>
  <c r="P742" i="2"/>
  <c r="H743" i="2" l="1"/>
  <c r="K743" i="2" s="1"/>
  <c r="M743" i="2"/>
  <c r="O743" i="2" l="1"/>
  <c r="L743" i="2"/>
  <c r="N743" i="2" s="1"/>
  <c r="G744" i="2" l="1"/>
  <c r="P743" i="2"/>
  <c r="H744" i="2" l="1"/>
  <c r="K744" i="2" s="1"/>
  <c r="M744" i="2"/>
  <c r="O744" i="2" l="1"/>
  <c r="L744" i="2"/>
  <c r="N744" i="2" s="1"/>
  <c r="G745" i="2" l="1"/>
  <c r="P744" i="2"/>
  <c r="H745" i="2" l="1"/>
  <c r="K745" i="2" s="1"/>
  <c r="M745" i="2"/>
  <c r="O745" i="2" l="1"/>
  <c r="L745" i="2"/>
  <c r="N745" i="2" s="1"/>
  <c r="G746" i="2" l="1"/>
  <c r="P745" i="2"/>
  <c r="H746" i="2" l="1"/>
  <c r="K746" i="2" s="1"/>
  <c r="M746" i="2"/>
  <c r="O746" i="2" l="1"/>
  <c r="L746" i="2"/>
  <c r="N746" i="2" s="1"/>
  <c r="P746" i="2" l="1"/>
  <c r="G747" i="2"/>
  <c r="H747" i="2" l="1"/>
  <c r="K747" i="2" s="1"/>
  <c r="M747" i="2"/>
  <c r="O747" i="2" l="1"/>
  <c r="L747" i="2"/>
  <c r="N747" i="2" s="1"/>
  <c r="P747" i="2" l="1"/>
  <c r="G748" i="2"/>
  <c r="H748" i="2" l="1"/>
  <c r="K748" i="2" s="1"/>
  <c r="M748" i="2"/>
  <c r="O748" i="2" l="1"/>
  <c r="L748" i="2"/>
  <c r="N748" i="2" s="1"/>
  <c r="P748" i="2" l="1"/>
  <c r="G749" i="2"/>
  <c r="H749" i="2" l="1"/>
  <c r="K749" i="2" s="1"/>
  <c r="M749" i="2"/>
  <c r="O749" i="2" l="1"/>
  <c r="L749" i="2"/>
  <c r="N749" i="2" s="1"/>
  <c r="G750" i="2" l="1"/>
  <c r="P749" i="2"/>
  <c r="H750" i="2" l="1"/>
  <c r="K750" i="2" s="1"/>
  <c r="M750" i="2"/>
  <c r="O750" i="2" l="1"/>
  <c r="L750" i="2"/>
  <c r="N750" i="2" s="1"/>
  <c r="G751" i="2" l="1"/>
  <c r="P750" i="2"/>
  <c r="H751" i="2" l="1"/>
  <c r="K751" i="2" s="1"/>
  <c r="M751" i="2"/>
  <c r="O751" i="2" l="1"/>
  <c r="L751" i="2"/>
  <c r="N751" i="2" s="1"/>
  <c r="G752" i="2" l="1"/>
  <c r="P751" i="2"/>
  <c r="H752" i="2" l="1"/>
  <c r="K752" i="2" s="1"/>
  <c r="M752" i="2"/>
  <c r="O752" i="2" l="1"/>
  <c r="L752" i="2"/>
  <c r="N752" i="2" s="1"/>
  <c r="G753" i="2" l="1"/>
  <c r="P752" i="2"/>
  <c r="H753" i="2" l="1"/>
  <c r="K753" i="2" s="1"/>
  <c r="M753" i="2"/>
  <c r="O753" i="2" l="1"/>
  <c r="L753" i="2"/>
  <c r="N753" i="2" s="1"/>
  <c r="G754" i="2" l="1"/>
  <c r="P753" i="2"/>
  <c r="H754" i="2" l="1"/>
  <c r="K754" i="2" s="1"/>
  <c r="M754" i="2"/>
  <c r="O754" i="2" l="1"/>
  <c r="L754" i="2"/>
  <c r="N754" i="2" s="1"/>
  <c r="P754" i="2" l="1"/>
  <c r="G755" i="2"/>
  <c r="H755" i="2" l="1"/>
  <c r="K755" i="2" s="1"/>
  <c r="M755" i="2"/>
  <c r="O755" i="2" l="1"/>
  <c r="L755" i="2"/>
  <c r="N755" i="2" s="1"/>
  <c r="P755" i="2" l="1"/>
  <c r="G756" i="2"/>
  <c r="H756" i="2" l="1"/>
  <c r="K756" i="2" s="1"/>
  <c r="M756" i="2"/>
  <c r="O756" i="2" l="1"/>
  <c r="L756" i="2"/>
  <c r="N756" i="2" s="1"/>
  <c r="G757" i="2" l="1"/>
  <c r="P756" i="2"/>
  <c r="H757" i="2" l="1"/>
  <c r="K757" i="2" s="1"/>
  <c r="M757" i="2"/>
  <c r="O757" i="2" l="1"/>
  <c r="L757" i="2"/>
  <c r="N757" i="2" s="1"/>
  <c r="G758" i="2" l="1"/>
  <c r="P757" i="2"/>
  <c r="H758" i="2" l="1"/>
  <c r="K758" i="2" s="1"/>
  <c r="M758" i="2"/>
  <c r="O758" i="2" l="1"/>
  <c r="L758" i="2"/>
  <c r="N758" i="2" s="1"/>
  <c r="G759" i="2" l="1"/>
  <c r="P758" i="2"/>
  <c r="H759" i="2" l="1"/>
  <c r="K759" i="2" s="1"/>
  <c r="M759" i="2"/>
  <c r="O759" i="2" l="1"/>
  <c r="L759" i="2"/>
  <c r="N759" i="2" s="1"/>
  <c r="G760" i="2" l="1"/>
  <c r="P759" i="2"/>
  <c r="H760" i="2" l="1"/>
  <c r="K760" i="2" s="1"/>
  <c r="M760" i="2"/>
  <c r="O760" i="2" l="1"/>
  <c r="L760" i="2"/>
  <c r="N760" i="2" s="1"/>
  <c r="G761" i="2" l="1"/>
  <c r="P760" i="2"/>
  <c r="H761" i="2" l="1"/>
  <c r="K761" i="2" s="1"/>
  <c r="M761" i="2"/>
  <c r="O761" i="2" l="1"/>
  <c r="L761" i="2"/>
  <c r="N761" i="2" s="1"/>
  <c r="G762" i="2" l="1"/>
  <c r="P761" i="2"/>
  <c r="H762" i="2" l="1"/>
  <c r="K762" i="2" s="1"/>
  <c r="M762" i="2"/>
  <c r="O762" i="2" l="1"/>
  <c r="L762" i="2"/>
  <c r="N762" i="2" s="1"/>
  <c r="P762" i="2" l="1"/>
  <c r="G763" i="2"/>
  <c r="H763" i="2" l="1"/>
  <c r="K763" i="2" s="1"/>
  <c r="M763" i="2"/>
  <c r="O763" i="2" l="1"/>
  <c r="L763" i="2"/>
  <c r="N763" i="2" s="1"/>
  <c r="P763" i="2" l="1"/>
  <c r="G764" i="2"/>
  <c r="H764" i="2" l="1"/>
  <c r="K764" i="2" s="1"/>
  <c r="M764" i="2"/>
  <c r="O764" i="2" l="1"/>
  <c r="L764" i="2"/>
  <c r="N764" i="2" s="1"/>
  <c r="G765" i="2" l="1"/>
  <c r="P764" i="2"/>
  <c r="H765" i="2" l="1"/>
  <c r="K765" i="2" s="1"/>
  <c r="M765" i="2"/>
  <c r="O765" i="2" l="1"/>
  <c r="L765" i="2"/>
  <c r="N765" i="2" s="1"/>
  <c r="G766" i="2" l="1"/>
  <c r="P765" i="2"/>
  <c r="H766" i="2" l="1"/>
  <c r="K766" i="2" s="1"/>
  <c r="M766" i="2"/>
  <c r="O766" i="2" l="1"/>
  <c r="L766" i="2"/>
  <c r="N766" i="2" s="1"/>
  <c r="G767" i="2" l="1"/>
  <c r="P766" i="2"/>
  <c r="H767" i="2" l="1"/>
  <c r="K767" i="2" s="1"/>
  <c r="M767" i="2"/>
  <c r="O767" i="2" l="1"/>
  <c r="L767" i="2"/>
  <c r="N767" i="2" s="1"/>
  <c r="P767" i="2" l="1"/>
  <c r="G768" i="2"/>
  <c r="H768" i="2" l="1"/>
  <c r="K768" i="2" s="1"/>
  <c r="M768" i="2"/>
  <c r="O768" i="2" l="1"/>
  <c r="L768" i="2"/>
  <c r="N768" i="2" s="1"/>
  <c r="G769" i="2" l="1"/>
  <c r="P768" i="2"/>
  <c r="H769" i="2" l="1"/>
  <c r="K769" i="2" s="1"/>
  <c r="M769" i="2"/>
  <c r="O769" i="2" l="1"/>
  <c r="L769" i="2"/>
  <c r="N769" i="2" s="1"/>
  <c r="G770" i="2" l="1"/>
  <c r="P769" i="2"/>
  <c r="H770" i="2" l="1"/>
  <c r="K770" i="2" s="1"/>
  <c r="M770" i="2"/>
  <c r="O770" i="2" l="1"/>
  <c r="L770" i="2"/>
  <c r="N770" i="2" s="1"/>
  <c r="P770" i="2" l="1"/>
  <c r="G771" i="2"/>
  <c r="H771" i="2" l="1"/>
  <c r="K771" i="2" s="1"/>
  <c r="M771" i="2"/>
  <c r="O771" i="2" l="1"/>
  <c r="L771" i="2"/>
  <c r="N771" i="2" s="1"/>
  <c r="P771" i="2" l="1"/>
  <c r="G772" i="2"/>
  <c r="H772" i="2" l="1"/>
  <c r="K772" i="2" s="1"/>
  <c r="M772" i="2"/>
  <c r="O772" i="2" l="1"/>
  <c r="L772" i="2"/>
  <c r="N772" i="2" s="1"/>
  <c r="G773" i="2" l="1"/>
  <c r="P772" i="2"/>
  <c r="H773" i="2" l="1"/>
  <c r="K773" i="2" s="1"/>
  <c r="M773" i="2"/>
  <c r="O773" i="2" l="1"/>
  <c r="L773" i="2"/>
  <c r="N773" i="2" s="1"/>
  <c r="G774" i="2" l="1"/>
  <c r="P773" i="2"/>
  <c r="H774" i="2" l="1"/>
  <c r="K774" i="2" s="1"/>
  <c r="M774" i="2"/>
  <c r="O774" i="2" l="1"/>
  <c r="L774" i="2"/>
  <c r="N774" i="2" s="1"/>
  <c r="G775" i="2" l="1"/>
  <c r="P774" i="2"/>
  <c r="H775" i="2" l="1"/>
  <c r="K775" i="2" s="1"/>
  <c r="M775" i="2"/>
  <c r="O775" i="2" l="1"/>
  <c r="L775" i="2"/>
  <c r="N775" i="2" s="1"/>
  <c r="G776" i="2" l="1"/>
  <c r="P775" i="2"/>
  <c r="H776" i="2" l="1"/>
  <c r="K776" i="2" s="1"/>
  <c r="M776" i="2"/>
  <c r="O776" i="2" l="1"/>
  <c r="L776" i="2"/>
  <c r="N776" i="2" s="1"/>
  <c r="G777" i="2" l="1"/>
  <c r="P776" i="2"/>
  <c r="H777" i="2" l="1"/>
  <c r="K777" i="2" s="1"/>
  <c r="M777" i="2"/>
  <c r="O777" i="2" l="1"/>
  <c r="L777" i="2"/>
  <c r="N777" i="2" s="1"/>
  <c r="G778" i="2" l="1"/>
  <c r="P777" i="2"/>
  <c r="H778" i="2" l="1"/>
  <c r="K778" i="2" s="1"/>
  <c r="M778" i="2"/>
  <c r="O778" i="2" l="1"/>
  <c r="L778" i="2"/>
  <c r="N778" i="2" s="1"/>
  <c r="P778" i="2" l="1"/>
  <c r="G779" i="2"/>
  <c r="H779" i="2" l="1"/>
  <c r="K779" i="2" s="1"/>
  <c r="M779" i="2"/>
  <c r="O779" i="2" l="1"/>
  <c r="L779" i="2"/>
  <c r="N779" i="2" s="1"/>
  <c r="P779" i="2" l="1"/>
  <c r="G780" i="2"/>
  <c r="H780" i="2" l="1"/>
  <c r="K780" i="2" s="1"/>
  <c r="M780" i="2"/>
  <c r="O780" i="2" l="1"/>
  <c r="L780" i="2"/>
  <c r="N780" i="2" s="1"/>
  <c r="G781" i="2" l="1"/>
  <c r="P780" i="2"/>
  <c r="H781" i="2" l="1"/>
  <c r="K781" i="2" s="1"/>
  <c r="M781" i="2"/>
  <c r="O781" i="2" l="1"/>
  <c r="L781" i="2"/>
  <c r="N781" i="2" s="1"/>
  <c r="G782" i="2" l="1"/>
  <c r="P781" i="2"/>
  <c r="H782" i="2" l="1"/>
  <c r="K782" i="2" s="1"/>
  <c r="M782" i="2"/>
  <c r="O782" i="2" l="1"/>
  <c r="L782" i="2"/>
  <c r="N782" i="2" s="1"/>
  <c r="G783" i="2" l="1"/>
  <c r="P782" i="2"/>
  <c r="H783" i="2" l="1"/>
  <c r="K783" i="2" s="1"/>
  <c r="M783" i="2"/>
  <c r="O783" i="2" l="1"/>
  <c r="L783" i="2"/>
  <c r="N783" i="2" s="1"/>
  <c r="P783" i="2" l="1"/>
  <c r="G784" i="2"/>
  <c r="H784" i="2" l="1"/>
  <c r="K784" i="2" s="1"/>
  <c r="M784" i="2"/>
  <c r="O784" i="2" l="1"/>
  <c r="L784" i="2"/>
  <c r="N784" i="2" s="1"/>
  <c r="G785" i="2" l="1"/>
  <c r="P784" i="2"/>
  <c r="H785" i="2" l="1"/>
  <c r="K785" i="2" s="1"/>
  <c r="M785" i="2"/>
  <c r="O785" i="2" l="1"/>
  <c r="L785" i="2"/>
  <c r="N785" i="2" s="1"/>
  <c r="G786" i="2" l="1"/>
  <c r="P785" i="2"/>
  <c r="H786" i="2" l="1"/>
  <c r="K786" i="2" s="1"/>
  <c r="M786" i="2"/>
  <c r="O786" i="2" l="1"/>
  <c r="L786" i="2"/>
  <c r="N786" i="2" s="1"/>
  <c r="P786" i="2" l="1"/>
  <c r="G787" i="2"/>
  <c r="H787" i="2" l="1"/>
  <c r="K787" i="2" s="1"/>
  <c r="M787" i="2"/>
  <c r="O787" i="2" l="1"/>
  <c r="L787" i="2"/>
  <c r="N787" i="2" s="1"/>
  <c r="P787" i="2" l="1"/>
  <c r="G788" i="2"/>
  <c r="H788" i="2" l="1"/>
  <c r="K788" i="2" s="1"/>
  <c r="M788" i="2"/>
  <c r="O788" i="2" l="1"/>
  <c r="L788" i="2"/>
  <c r="N788" i="2" s="1"/>
  <c r="G789" i="2" l="1"/>
  <c r="P788" i="2"/>
  <c r="H789" i="2" l="1"/>
  <c r="K789" i="2" s="1"/>
  <c r="M789" i="2"/>
  <c r="O789" i="2" l="1"/>
  <c r="L789" i="2"/>
  <c r="N789" i="2" s="1"/>
  <c r="G790" i="2" l="1"/>
  <c r="P789" i="2"/>
  <c r="H790" i="2" l="1"/>
  <c r="K790" i="2" s="1"/>
  <c r="M790" i="2"/>
  <c r="O790" i="2" l="1"/>
  <c r="L790" i="2"/>
  <c r="N790" i="2" s="1"/>
  <c r="G791" i="2" l="1"/>
  <c r="P790" i="2"/>
  <c r="H791" i="2" l="1"/>
  <c r="K791" i="2" s="1"/>
  <c r="M791" i="2"/>
  <c r="O791" i="2" l="1"/>
  <c r="L791" i="2"/>
  <c r="N791" i="2" s="1"/>
  <c r="G792" i="2" l="1"/>
  <c r="P791" i="2"/>
  <c r="H792" i="2" l="1"/>
  <c r="K792" i="2" s="1"/>
  <c r="M792" i="2"/>
  <c r="O792" i="2" l="1"/>
  <c r="L792" i="2"/>
  <c r="N792" i="2" s="1"/>
  <c r="G793" i="2" l="1"/>
  <c r="P792" i="2"/>
  <c r="H793" i="2" l="1"/>
  <c r="K793" i="2" s="1"/>
  <c r="M793" i="2"/>
  <c r="O793" i="2" l="1"/>
  <c r="L793" i="2"/>
  <c r="N793" i="2" s="1"/>
  <c r="G794" i="2" l="1"/>
  <c r="P793" i="2"/>
  <c r="H794" i="2" l="1"/>
  <c r="K794" i="2" s="1"/>
  <c r="M794" i="2"/>
  <c r="O794" i="2" l="1"/>
  <c r="L794" i="2"/>
  <c r="N794" i="2" s="1"/>
  <c r="P794" i="2" l="1"/>
  <c r="G795" i="2"/>
  <c r="H795" i="2" l="1"/>
  <c r="K795" i="2" s="1"/>
  <c r="M795" i="2"/>
  <c r="O795" i="2" l="1"/>
  <c r="L795" i="2"/>
  <c r="N795" i="2" s="1"/>
  <c r="P795" i="2" l="1"/>
  <c r="G796" i="2"/>
  <c r="H796" i="2" l="1"/>
  <c r="K796" i="2" s="1"/>
  <c r="M796" i="2"/>
  <c r="O796" i="2" l="1"/>
  <c r="L796" i="2"/>
  <c r="N796" i="2" s="1"/>
  <c r="G797" i="2" l="1"/>
  <c r="P796" i="2"/>
  <c r="H797" i="2" l="1"/>
  <c r="K797" i="2" s="1"/>
  <c r="M797" i="2"/>
  <c r="O797" i="2" l="1"/>
  <c r="L797" i="2"/>
  <c r="N797" i="2" s="1"/>
  <c r="P797" i="2" l="1"/>
  <c r="G798" i="2"/>
  <c r="H798" i="2" l="1"/>
  <c r="K798" i="2" s="1"/>
  <c r="M798" i="2"/>
  <c r="O798" i="2" l="1"/>
  <c r="L798" i="2"/>
  <c r="N798" i="2" s="1"/>
  <c r="G799" i="2" l="1"/>
  <c r="P798" i="2"/>
  <c r="H799" i="2" l="1"/>
  <c r="K799" i="2" s="1"/>
  <c r="M799" i="2"/>
  <c r="O799" i="2" l="1"/>
  <c r="L799" i="2"/>
  <c r="N799" i="2" s="1"/>
  <c r="G800" i="2" l="1"/>
  <c r="P799" i="2"/>
  <c r="H800" i="2" l="1"/>
  <c r="K800" i="2" s="1"/>
  <c r="M800" i="2"/>
  <c r="O800" i="2" l="1"/>
  <c r="L800" i="2"/>
  <c r="N800" i="2" s="1"/>
  <c r="G801" i="2" l="1"/>
  <c r="P800" i="2"/>
  <c r="H801" i="2" l="1"/>
  <c r="K801" i="2" s="1"/>
  <c r="M801" i="2"/>
  <c r="O801" i="2" l="1"/>
  <c r="L801" i="2"/>
  <c r="N801" i="2" s="1"/>
  <c r="G802" i="2" l="1"/>
  <c r="P801" i="2"/>
  <c r="H802" i="2" l="1"/>
  <c r="K802" i="2" s="1"/>
  <c r="M802" i="2"/>
  <c r="O802" i="2" l="1"/>
  <c r="L802" i="2"/>
  <c r="N802" i="2" s="1"/>
  <c r="P802" i="2" l="1"/>
  <c r="G803" i="2"/>
  <c r="H803" i="2" l="1"/>
  <c r="K803" i="2" s="1"/>
  <c r="M803" i="2"/>
  <c r="O803" i="2" l="1"/>
  <c r="L803" i="2"/>
  <c r="N803" i="2" s="1"/>
  <c r="P803" i="2" l="1"/>
  <c r="G804" i="2"/>
  <c r="H804" i="2" l="1"/>
  <c r="K804" i="2" s="1"/>
  <c r="M804" i="2"/>
  <c r="O804" i="2" l="1"/>
  <c r="L804" i="2"/>
  <c r="N804" i="2" s="1"/>
  <c r="G805" i="2" l="1"/>
  <c r="P804" i="2"/>
  <c r="H805" i="2" l="1"/>
  <c r="K805" i="2" s="1"/>
  <c r="M805" i="2"/>
  <c r="O805" i="2" l="1"/>
  <c r="L805" i="2"/>
  <c r="N805" i="2" s="1"/>
  <c r="P805" i="2" l="1"/>
  <c r="G806" i="2"/>
  <c r="H806" i="2" l="1"/>
  <c r="K806" i="2" s="1"/>
  <c r="M806" i="2"/>
  <c r="O806" i="2" l="1"/>
  <c r="L806" i="2"/>
  <c r="N806" i="2" s="1"/>
  <c r="G807" i="2" l="1"/>
  <c r="P806" i="2"/>
  <c r="H807" i="2" l="1"/>
  <c r="K807" i="2" s="1"/>
  <c r="M807" i="2"/>
  <c r="O807" i="2" l="1"/>
  <c r="L807" i="2"/>
  <c r="N807" i="2" s="1"/>
  <c r="G808" i="2" l="1"/>
  <c r="P807" i="2"/>
  <c r="H808" i="2" l="1"/>
  <c r="K808" i="2" s="1"/>
  <c r="M808" i="2"/>
  <c r="O808" i="2" l="1"/>
  <c r="L808" i="2"/>
  <c r="N808" i="2" s="1"/>
  <c r="G809" i="2" l="1"/>
  <c r="P808" i="2"/>
  <c r="H809" i="2" l="1"/>
  <c r="K809" i="2" s="1"/>
  <c r="M809" i="2"/>
  <c r="O809" i="2" l="1"/>
  <c r="L809" i="2"/>
  <c r="N809" i="2" s="1"/>
  <c r="G810" i="2" l="1"/>
  <c r="P809" i="2"/>
  <c r="H810" i="2" l="1"/>
  <c r="K810" i="2" s="1"/>
  <c r="M810" i="2"/>
  <c r="O810" i="2" l="1"/>
  <c r="L810" i="2"/>
  <c r="N810" i="2" s="1"/>
  <c r="P810" i="2" l="1"/>
  <c r="G811" i="2"/>
  <c r="H811" i="2" l="1"/>
  <c r="K811" i="2" s="1"/>
  <c r="M811" i="2"/>
  <c r="O811" i="2" l="1"/>
  <c r="L811" i="2"/>
  <c r="N811" i="2" s="1"/>
  <c r="P811" i="2" l="1"/>
  <c r="G812" i="2"/>
  <c r="H812" i="2" l="1"/>
  <c r="K812" i="2" s="1"/>
  <c r="M812" i="2"/>
  <c r="O812" i="2" l="1"/>
  <c r="L812" i="2"/>
  <c r="N812" i="2" s="1"/>
  <c r="G813" i="2" l="1"/>
  <c r="P812" i="2"/>
  <c r="H813" i="2" l="1"/>
  <c r="K813" i="2" s="1"/>
  <c r="M813" i="2"/>
  <c r="O813" i="2" l="1"/>
  <c r="L813" i="2"/>
  <c r="N813" i="2" s="1"/>
  <c r="P813" i="2" l="1"/>
  <c r="G814" i="2"/>
  <c r="H814" i="2" l="1"/>
  <c r="K814" i="2" s="1"/>
  <c r="M814" i="2"/>
  <c r="O814" i="2" l="1"/>
  <c r="L814" i="2"/>
  <c r="N814" i="2" s="1"/>
  <c r="G815" i="2" l="1"/>
  <c r="P814" i="2"/>
  <c r="H815" i="2" l="1"/>
  <c r="K815" i="2" s="1"/>
  <c r="M815" i="2"/>
  <c r="O815" i="2" l="1"/>
  <c r="L815" i="2"/>
  <c r="N815" i="2" s="1"/>
  <c r="G816" i="2" l="1"/>
  <c r="P815" i="2"/>
  <c r="H816" i="2" l="1"/>
  <c r="K816" i="2" s="1"/>
  <c r="M816" i="2"/>
  <c r="O816" i="2" l="1"/>
  <c r="L816" i="2"/>
  <c r="N816" i="2" s="1"/>
  <c r="G817" i="2" l="1"/>
  <c r="P816" i="2"/>
  <c r="H817" i="2" l="1"/>
  <c r="K817" i="2" s="1"/>
  <c r="M817" i="2"/>
  <c r="O817" i="2" l="1"/>
  <c r="L817" i="2"/>
  <c r="N817" i="2" s="1"/>
  <c r="G818" i="2" l="1"/>
  <c r="P817" i="2"/>
  <c r="H818" i="2" l="1"/>
  <c r="K818" i="2" s="1"/>
  <c r="M818" i="2"/>
  <c r="O818" i="2" l="1"/>
  <c r="L818" i="2"/>
  <c r="N818" i="2" s="1"/>
  <c r="P818" i="2" l="1"/>
  <c r="G819" i="2"/>
  <c r="H819" i="2" l="1"/>
  <c r="K819" i="2" s="1"/>
  <c r="M819" i="2"/>
  <c r="O819" i="2" l="1"/>
  <c r="L819" i="2"/>
  <c r="N819" i="2" s="1"/>
  <c r="P819" i="2" l="1"/>
  <c r="G820" i="2"/>
  <c r="H820" i="2" l="1"/>
  <c r="K820" i="2" s="1"/>
  <c r="M820" i="2"/>
  <c r="O820" i="2" l="1"/>
  <c r="L820" i="2"/>
  <c r="N820" i="2" s="1"/>
  <c r="G821" i="2" l="1"/>
  <c r="P820" i="2"/>
  <c r="H821" i="2" l="1"/>
  <c r="K821" i="2" s="1"/>
  <c r="M821" i="2"/>
  <c r="O821" i="2" l="1"/>
  <c r="L821" i="2"/>
  <c r="N821" i="2" s="1"/>
  <c r="P821" i="2" l="1"/>
  <c r="G822" i="2"/>
  <c r="H822" i="2" l="1"/>
  <c r="K822" i="2" s="1"/>
  <c r="M822" i="2"/>
  <c r="O822" i="2" l="1"/>
  <c r="L822" i="2"/>
  <c r="N822" i="2" s="1"/>
  <c r="G823" i="2" l="1"/>
  <c r="P822" i="2"/>
  <c r="H823" i="2" l="1"/>
  <c r="K823" i="2" s="1"/>
  <c r="M823" i="2"/>
  <c r="O823" i="2" l="1"/>
  <c r="L823" i="2"/>
  <c r="N823" i="2" s="1"/>
  <c r="G824" i="2" l="1"/>
  <c r="P823" i="2"/>
  <c r="H824" i="2" l="1"/>
  <c r="K824" i="2" s="1"/>
  <c r="M824" i="2"/>
  <c r="O824" i="2" l="1"/>
  <c r="L824" i="2"/>
  <c r="N824" i="2" s="1"/>
  <c r="G825" i="2" l="1"/>
  <c r="P824" i="2"/>
  <c r="H825" i="2" l="1"/>
  <c r="K825" i="2" s="1"/>
  <c r="M825" i="2"/>
  <c r="O825" i="2" l="1"/>
  <c r="L825" i="2"/>
  <c r="N825" i="2" s="1"/>
  <c r="G826" i="2" l="1"/>
  <c r="P825" i="2"/>
  <c r="H826" i="2" l="1"/>
  <c r="K826" i="2" s="1"/>
  <c r="M826" i="2"/>
  <c r="O826" i="2" l="1"/>
  <c r="L826" i="2"/>
  <c r="N826" i="2" s="1"/>
  <c r="P826" i="2" l="1"/>
  <c r="G827" i="2"/>
  <c r="H827" i="2" l="1"/>
  <c r="K827" i="2" s="1"/>
  <c r="M827" i="2"/>
  <c r="O827" i="2" l="1"/>
  <c r="L827" i="2"/>
  <c r="N827" i="2" s="1"/>
  <c r="G828" i="2" l="1"/>
  <c r="P827" i="2"/>
  <c r="H828" i="2" l="1"/>
  <c r="K828" i="2" s="1"/>
  <c r="M828" i="2"/>
  <c r="O828" i="2" l="1"/>
  <c r="L828" i="2"/>
  <c r="N828" i="2" s="1"/>
  <c r="P828" i="2" l="1"/>
  <c r="G829" i="2"/>
  <c r="H829" i="2" l="1"/>
  <c r="K829" i="2" s="1"/>
  <c r="M829" i="2"/>
  <c r="O829" i="2" l="1"/>
  <c r="L829" i="2"/>
  <c r="N829" i="2" s="1"/>
  <c r="G830" i="2" l="1"/>
  <c r="P829" i="2"/>
  <c r="H830" i="2" l="1"/>
  <c r="K830" i="2" s="1"/>
  <c r="M830" i="2"/>
  <c r="O830" i="2" l="1"/>
  <c r="L830" i="2"/>
  <c r="N830" i="2" s="1"/>
  <c r="G831" i="2" l="1"/>
  <c r="P830" i="2"/>
  <c r="H831" i="2" l="1"/>
  <c r="K831" i="2" s="1"/>
  <c r="M831" i="2"/>
  <c r="O831" i="2" l="1"/>
  <c r="L831" i="2"/>
  <c r="N831" i="2" s="1"/>
  <c r="P831" i="2" l="1"/>
  <c r="G832" i="2"/>
  <c r="H832" i="2" l="1"/>
  <c r="K832" i="2" s="1"/>
  <c r="M832" i="2"/>
  <c r="O832" i="2" l="1"/>
  <c r="L832" i="2"/>
  <c r="N832" i="2" s="1"/>
  <c r="G833" i="2" l="1"/>
  <c r="P832" i="2"/>
  <c r="H833" i="2" l="1"/>
  <c r="K833" i="2" s="1"/>
  <c r="M833" i="2"/>
  <c r="O833" i="2" l="1"/>
  <c r="L833" i="2"/>
  <c r="N833" i="2" s="1"/>
  <c r="G834" i="2" l="1"/>
  <c r="P833" i="2"/>
  <c r="H834" i="2" l="1"/>
  <c r="K834" i="2" s="1"/>
  <c r="M834" i="2"/>
  <c r="O834" i="2" l="1"/>
  <c r="L834" i="2"/>
  <c r="N834" i="2" s="1"/>
  <c r="P834" i="2" l="1"/>
  <c r="G835" i="2"/>
  <c r="H835" i="2" l="1"/>
  <c r="K835" i="2" s="1"/>
  <c r="M835" i="2"/>
  <c r="O835" i="2" l="1"/>
  <c r="L835" i="2"/>
  <c r="N835" i="2" s="1"/>
  <c r="G836" i="2" l="1"/>
  <c r="P835" i="2"/>
  <c r="H836" i="2" l="1"/>
  <c r="K836" i="2" s="1"/>
  <c r="M836" i="2"/>
  <c r="O836" i="2" l="1"/>
  <c r="L836" i="2"/>
  <c r="N836" i="2" s="1"/>
  <c r="G837" i="2" l="1"/>
  <c r="P836" i="2"/>
  <c r="H837" i="2" l="1"/>
  <c r="K837" i="2" s="1"/>
  <c r="M837" i="2"/>
  <c r="O837" i="2" l="1"/>
  <c r="L837" i="2"/>
  <c r="N837" i="2" s="1"/>
  <c r="G838" i="2" l="1"/>
  <c r="P837" i="2"/>
  <c r="H838" i="2" l="1"/>
  <c r="K838" i="2" s="1"/>
  <c r="M838" i="2"/>
  <c r="O838" i="2" l="1"/>
  <c r="L838" i="2"/>
  <c r="N838" i="2" s="1"/>
  <c r="P838" i="2" l="1"/>
  <c r="G839" i="2"/>
  <c r="H839" i="2" l="1"/>
  <c r="K839" i="2" s="1"/>
  <c r="M839" i="2"/>
  <c r="O839" i="2" l="1"/>
  <c r="L839" i="2"/>
  <c r="N839" i="2" s="1"/>
  <c r="P839" i="2" l="1"/>
  <c r="G840" i="2"/>
  <c r="H840" i="2" l="1"/>
  <c r="K840" i="2" s="1"/>
  <c r="M840" i="2"/>
  <c r="O840" i="2" l="1"/>
  <c r="L840" i="2"/>
  <c r="N840" i="2" s="1"/>
  <c r="G841" i="2" l="1"/>
  <c r="P840" i="2"/>
  <c r="H841" i="2" l="1"/>
  <c r="K841" i="2" s="1"/>
  <c r="M841" i="2"/>
  <c r="O841" i="2" l="1"/>
  <c r="L841" i="2"/>
  <c r="N841" i="2" s="1"/>
  <c r="G842" i="2" l="1"/>
  <c r="P841" i="2"/>
  <c r="H842" i="2" l="1"/>
  <c r="K842" i="2" s="1"/>
  <c r="M842" i="2"/>
  <c r="O842" i="2" l="1"/>
  <c r="L842" i="2"/>
  <c r="N842" i="2" s="1"/>
  <c r="G843" i="2" l="1"/>
  <c r="P842" i="2"/>
  <c r="H843" i="2" l="1"/>
  <c r="K843" i="2" s="1"/>
  <c r="M843" i="2"/>
  <c r="O843" i="2" l="1"/>
  <c r="L843" i="2"/>
  <c r="N843" i="2" s="1"/>
  <c r="G844" i="2" l="1"/>
  <c r="P843" i="2"/>
  <c r="H844" i="2" l="1"/>
  <c r="K844" i="2" s="1"/>
  <c r="M844" i="2"/>
  <c r="O844" i="2" l="1"/>
  <c r="L844" i="2"/>
  <c r="N844" i="2" s="1"/>
  <c r="G845" i="2" l="1"/>
  <c r="P844" i="2"/>
  <c r="H845" i="2" l="1"/>
  <c r="K845" i="2" s="1"/>
  <c r="M845" i="2"/>
  <c r="O845" i="2" l="1"/>
  <c r="L845" i="2"/>
  <c r="N845" i="2" s="1"/>
  <c r="G846" i="2" l="1"/>
  <c r="P845" i="2"/>
  <c r="H846" i="2" l="1"/>
  <c r="K846" i="2" s="1"/>
  <c r="M846" i="2"/>
  <c r="O846" i="2" l="1"/>
  <c r="L846" i="2"/>
  <c r="N846" i="2" s="1"/>
  <c r="P846" i="2" l="1"/>
  <c r="G847" i="2"/>
  <c r="H847" i="2" l="1"/>
  <c r="K847" i="2" s="1"/>
  <c r="M847" i="2"/>
  <c r="O847" i="2" l="1"/>
  <c r="L847" i="2"/>
  <c r="N847" i="2" s="1"/>
  <c r="P847" i="2" l="1"/>
  <c r="G848" i="2"/>
  <c r="H848" i="2" l="1"/>
  <c r="K848" i="2" s="1"/>
  <c r="M848" i="2"/>
  <c r="O848" i="2" l="1"/>
  <c r="L848" i="2"/>
  <c r="N848" i="2" s="1"/>
  <c r="P848" i="2" l="1"/>
  <c r="G849" i="2"/>
  <c r="H849" i="2" l="1"/>
  <c r="K849" i="2" s="1"/>
  <c r="M849" i="2"/>
  <c r="O849" i="2" l="1"/>
  <c r="L849" i="2"/>
  <c r="N849" i="2" s="1"/>
  <c r="P849" i="2" l="1"/>
  <c r="G850" i="2"/>
  <c r="H850" i="2" l="1"/>
  <c r="K850" i="2" s="1"/>
  <c r="M850" i="2"/>
  <c r="O850" i="2" l="1"/>
  <c r="L850" i="2"/>
  <c r="N850" i="2" s="1"/>
  <c r="G851" i="2" l="1"/>
  <c r="P850" i="2"/>
  <c r="H851" i="2" l="1"/>
  <c r="K851" i="2" s="1"/>
  <c r="M851" i="2"/>
  <c r="O851" i="2" l="1"/>
  <c r="L851" i="2"/>
  <c r="N851" i="2" s="1"/>
  <c r="G852" i="2" l="1"/>
  <c r="P851" i="2"/>
  <c r="H852" i="2" l="1"/>
  <c r="K852" i="2" s="1"/>
  <c r="M852" i="2"/>
  <c r="O852" i="2" l="1"/>
  <c r="L852" i="2"/>
  <c r="N852" i="2" s="1"/>
  <c r="G853" i="2" l="1"/>
  <c r="P852" i="2"/>
  <c r="H853" i="2" l="1"/>
  <c r="K853" i="2" s="1"/>
  <c r="M853" i="2"/>
  <c r="O853" i="2" l="1"/>
  <c r="L853" i="2"/>
  <c r="N853" i="2" s="1"/>
  <c r="G854" i="2" l="1"/>
  <c r="P853" i="2"/>
  <c r="H854" i="2" l="1"/>
  <c r="K854" i="2" s="1"/>
  <c r="M854" i="2"/>
  <c r="O854" i="2" l="1"/>
  <c r="L854" i="2"/>
  <c r="N854" i="2" s="1"/>
  <c r="P854" i="2" l="1"/>
  <c r="G855" i="2"/>
  <c r="H855" i="2" l="1"/>
  <c r="K855" i="2" s="1"/>
  <c r="M855" i="2"/>
  <c r="O855" i="2" l="1"/>
  <c r="L855" i="2"/>
  <c r="N855" i="2" s="1"/>
  <c r="P855" i="2" l="1"/>
  <c r="G856" i="2"/>
  <c r="H856" i="2" l="1"/>
  <c r="K856" i="2" s="1"/>
  <c r="M856" i="2"/>
  <c r="O856" i="2" l="1"/>
  <c r="L856" i="2"/>
  <c r="N856" i="2" s="1"/>
  <c r="G857" i="2" l="1"/>
  <c r="P856" i="2"/>
  <c r="H857" i="2" l="1"/>
  <c r="K857" i="2" s="1"/>
  <c r="M857" i="2"/>
  <c r="O857" i="2" l="1"/>
  <c r="L857" i="2"/>
  <c r="N857" i="2" s="1"/>
  <c r="P857" i="2" l="1"/>
  <c r="G858" i="2"/>
  <c r="H858" i="2" l="1"/>
  <c r="K858" i="2" s="1"/>
  <c r="M858" i="2"/>
  <c r="O858" i="2" l="1"/>
  <c r="L858" i="2"/>
  <c r="N858" i="2" s="1"/>
  <c r="G859" i="2" l="1"/>
  <c r="P858" i="2"/>
  <c r="H859" i="2" l="1"/>
  <c r="K859" i="2" s="1"/>
  <c r="M859" i="2"/>
  <c r="O859" i="2" l="1"/>
  <c r="L859" i="2"/>
  <c r="N859" i="2" s="1"/>
  <c r="G860" i="2" l="1"/>
  <c r="P859" i="2"/>
  <c r="H860" i="2" l="1"/>
  <c r="K860" i="2" s="1"/>
  <c r="M860" i="2"/>
  <c r="O860" i="2" l="1"/>
  <c r="L860" i="2"/>
  <c r="N860" i="2" s="1"/>
  <c r="G861" i="2" l="1"/>
  <c r="P860" i="2"/>
  <c r="H861" i="2" l="1"/>
  <c r="K861" i="2" s="1"/>
  <c r="M861" i="2"/>
  <c r="O861" i="2" l="1"/>
  <c r="L861" i="2"/>
  <c r="N861" i="2" s="1"/>
  <c r="G862" i="2" l="1"/>
  <c r="P861" i="2"/>
  <c r="H862" i="2" l="1"/>
  <c r="K862" i="2" s="1"/>
  <c r="M862" i="2"/>
  <c r="O862" i="2" l="1"/>
  <c r="L862" i="2"/>
  <c r="N862" i="2" s="1"/>
  <c r="P862" i="2" l="1"/>
  <c r="G863" i="2"/>
  <c r="H863" i="2" l="1"/>
  <c r="K863" i="2" s="1"/>
  <c r="M863" i="2"/>
  <c r="O863" i="2" l="1"/>
  <c r="L863" i="2"/>
  <c r="N863" i="2" s="1"/>
  <c r="P863" i="2" l="1"/>
  <c r="G864" i="2"/>
  <c r="H864" i="2" l="1"/>
  <c r="K864" i="2" s="1"/>
  <c r="M864" i="2"/>
  <c r="O864" i="2" l="1"/>
  <c r="L864" i="2"/>
  <c r="N864" i="2" s="1"/>
  <c r="G865" i="2" l="1"/>
  <c r="P864" i="2"/>
  <c r="H865" i="2" l="1"/>
  <c r="K865" i="2" s="1"/>
  <c r="M865" i="2"/>
  <c r="O865" i="2" l="1"/>
  <c r="L865" i="2"/>
  <c r="N865" i="2" s="1"/>
  <c r="G866" i="2" l="1"/>
  <c r="P865" i="2"/>
  <c r="H866" i="2" l="1"/>
  <c r="K866" i="2" s="1"/>
  <c r="M866" i="2"/>
  <c r="O866" i="2" l="1"/>
  <c r="L866" i="2"/>
  <c r="N866" i="2" s="1"/>
  <c r="G867" i="2" l="1"/>
  <c r="P866" i="2"/>
  <c r="H867" i="2" l="1"/>
  <c r="K867" i="2" s="1"/>
  <c r="M867" i="2"/>
  <c r="O867" i="2" l="1"/>
  <c r="L867" i="2"/>
  <c r="N867" i="2" s="1"/>
  <c r="G868" i="2" l="1"/>
  <c r="P867" i="2"/>
  <c r="H868" i="2" l="1"/>
  <c r="K868" i="2" s="1"/>
  <c r="M868" i="2"/>
  <c r="O868" i="2" l="1"/>
  <c r="L868" i="2"/>
  <c r="N868" i="2" s="1"/>
  <c r="G869" i="2" l="1"/>
  <c r="P868" i="2"/>
  <c r="H869" i="2" l="1"/>
  <c r="K869" i="2" s="1"/>
  <c r="M869" i="2"/>
  <c r="O869" i="2" l="1"/>
  <c r="L869" i="2"/>
  <c r="N869" i="2" s="1"/>
  <c r="G870" i="2" l="1"/>
  <c r="P869" i="2"/>
  <c r="H870" i="2" l="1"/>
  <c r="K870" i="2" s="1"/>
  <c r="M870" i="2"/>
  <c r="O870" i="2" l="1"/>
  <c r="L870" i="2"/>
  <c r="N870" i="2" s="1"/>
  <c r="P870" i="2" l="1"/>
  <c r="G871" i="2"/>
  <c r="H871" i="2" l="1"/>
  <c r="K871" i="2" s="1"/>
  <c r="M871" i="2"/>
  <c r="O871" i="2" l="1"/>
  <c r="L871" i="2"/>
  <c r="N871" i="2" s="1"/>
  <c r="P871" i="2" l="1"/>
  <c r="G872" i="2"/>
  <c r="H872" i="2" l="1"/>
  <c r="K872" i="2" s="1"/>
  <c r="M872" i="2"/>
  <c r="O872" i="2" l="1"/>
  <c r="L872" i="2"/>
  <c r="N872" i="2" s="1"/>
  <c r="G873" i="2" l="1"/>
  <c r="P872" i="2"/>
  <c r="H873" i="2" l="1"/>
  <c r="K873" i="2" s="1"/>
  <c r="M873" i="2"/>
  <c r="O873" i="2" l="1"/>
  <c r="L873" i="2"/>
  <c r="N873" i="2" s="1"/>
  <c r="G874" i="2" l="1"/>
  <c r="P873" i="2"/>
  <c r="H874" i="2" l="1"/>
  <c r="K874" i="2" s="1"/>
  <c r="M874" i="2"/>
  <c r="O874" i="2" l="1"/>
  <c r="L874" i="2"/>
  <c r="N874" i="2" s="1"/>
  <c r="G875" i="2" l="1"/>
  <c r="P874" i="2"/>
  <c r="H875" i="2" l="1"/>
  <c r="K875" i="2" s="1"/>
  <c r="M875" i="2"/>
  <c r="O875" i="2" l="1"/>
  <c r="L875" i="2"/>
  <c r="N875" i="2" s="1"/>
  <c r="G876" i="2" l="1"/>
  <c r="P875" i="2"/>
  <c r="H876" i="2" l="1"/>
  <c r="K876" i="2" s="1"/>
  <c r="M876" i="2"/>
  <c r="O876" i="2" l="1"/>
  <c r="L876" i="2"/>
  <c r="N876" i="2" s="1"/>
  <c r="G877" i="2" l="1"/>
  <c r="P876" i="2"/>
  <c r="H877" i="2" l="1"/>
  <c r="K877" i="2" s="1"/>
  <c r="M877" i="2"/>
  <c r="O877" i="2" l="1"/>
  <c r="L877" i="2"/>
  <c r="N877" i="2" s="1"/>
  <c r="G878" i="2" l="1"/>
  <c r="P877" i="2"/>
  <c r="H878" i="2" l="1"/>
  <c r="K878" i="2" s="1"/>
  <c r="M878" i="2"/>
  <c r="O878" i="2" l="1"/>
  <c r="L878" i="2"/>
  <c r="N878" i="2" s="1"/>
  <c r="P878" i="2" l="1"/>
  <c r="G879" i="2"/>
  <c r="H879" i="2" l="1"/>
  <c r="K879" i="2" s="1"/>
  <c r="M879" i="2"/>
  <c r="O879" i="2" l="1"/>
  <c r="L879" i="2"/>
  <c r="N879" i="2" s="1"/>
  <c r="P879" i="2" l="1"/>
  <c r="G880" i="2"/>
  <c r="H880" i="2" l="1"/>
  <c r="K880" i="2" s="1"/>
  <c r="M880" i="2"/>
  <c r="O880" i="2" l="1"/>
  <c r="L880" i="2"/>
  <c r="N880" i="2" s="1"/>
  <c r="G881" i="2" l="1"/>
  <c r="P880" i="2"/>
  <c r="H881" i="2" l="1"/>
  <c r="K881" i="2" s="1"/>
  <c r="M881" i="2"/>
  <c r="O881" i="2" l="1"/>
  <c r="L881" i="2"/>
  <c r="N881" i="2" s="1"/>
  <c r="G882" i="2" l="1"/>
  <c r="P881" i="2"/>
  <c r="H882" i="2" l="1"/>
  <c r="K882" i="2" s="1"/>
  <c r="M882" i="2"/>
  <c r="O882" i="2" l="1"/>
  <c r="L882" i="2"/>
  <c r="N882" i="2" s="1"/>
  <c r="G883" i="2" l="1"/>
  <c r="P882" i="2"/>
  <c r="H883" i="2" l="1"/>
  <c r="K883" i="2" s="1"/>
  <c r="M883" i="2"/>
  <c r="O883" i="2" l="1"/>
  <c r="L883" i="2"/>
  <c r="N883" i="2" s="1"/>
  <c r="G884" i="2" l="1"/>
  <c r="P883" i="2"/>
  <c r="H884" i="2" l="1"/>
  <c r="K884" i="2" s="1"/>
  <c r="M884" i="2"/>
  <c r="O884" i="2" l="1"/>
  <c r="L884" i="2"/>
  <c r="N884" i="2" s="1"/>
  <c r="G885" i="2" l="1"/>
  <c r="P884" i="2"/>
  <c r="H885" i="2" l="1"/>
  <c r="K885" i="2" s="1"/>
  <c r="M885" i="2"/>
  <c r="O885" i="2" l="1"/>
  <c r="L885" i="2"/>
  <c r="N885" i="2" s="1"/>
  <c r="G886" i="2" l="1"/>
  <c r="P885" i="2"/>
  <c r="H886" i="2" l="1"/>
  <c r="K886" i="2" s="1"/>
  <c r="M886" i="2"/>
  <c r="O886" i="2" l="1"/>
  <c r="L886" i="2"/>
  <c r="N886" i="2" s="1"/>
  <c r="P886" i="2" l="1"/>
  <c r="G887" i="2"/>
  <c r="H887" i="2" l="1"/>
  <c r="K887" i="2" s="1"/>
  <c r="M887" i="2"/>
  <c r="O887" i="2" l="1"/>
  <c r="L887" i="2"/>
  <c r="N887" i="2" s="1"/>
  <c r="P887" i="2" l="1"/>
  <c r="G888" i="2"/>
  <c r="H888" i="2" l="1"/>
  <c r="K888" i="2" s="1"/>
  <c r="M888" i="2"/>
  <c r="O888" i="2" l="1"/>
  <c r="L888" i="2"/>
  <c r="N888" i="2" s="1"/>
  <c r="G889" i="2" l="1"/>
  <c r="P888" i="2"/>
  <c r="H889" i="2" l="1"/>
  <c r="K889" i="2" s="1"/>
  <c r="M889" i="2"/>
  <c r="O889" i="2" l="1"/>
  <c r="L889" i="2"/>
  <c r="N889" i="2" s="1"/>
  <c r="G890" i="2" l="1"/>
  <c r="P889" i="2"/>
  <c r="H890" i="2" l="1"/>
  <c r="K890" i="2" s="1"/>
  <c r="M890" i="2"/>
  <c r="O890" i="2" l="1"/>
  <c r="L890" i="2"/>
  <c r="N890" i="2" s="1"/>
  <c r="G891" i="2" l="1"/>
  <c r="P890" i="2"/>
  <c r="H891" i="2" l="1"/>
  <c r="K891" i="2" s="1"/>
  <c r="M891" i="2"/>
  <c r="O891" i="2" l="1"/>
  <c r="L891" i="2"/>
  <c r="N891" i="2" s="1"/>
  <c r="G892" i="2" l="1"/>
  <c r="P891" i="2"/>
  <c r="H892" i="2" l="1"/>
  <c r="K892" i="2" s="1"/>
  <c r="M892" i="2"/>
  <c r="O892" i="2" l="1"/>
  <c r="L892" i="2"/>
  <c r="N892" i="2" s="1"/>
  <c r="G893" i="2" l="1"/>
  <c r="P892" i="2"/>
  <c r="H893" i="2" l="1"/>
  <c r="K893" i="2" s="1"/>
  <c r="M893" i="2"/>
  <c r="O893" i="2" l="1"/>
  <c r="L893" i="2"/>
  <c r="N893" i="2" s="1"/>
  <c r="G894" i="2" l="1"/>
  <c r="P893" i="2"/>
  <c r="H894" i="2" l="1"/>
  <c r="K894" i="2" s="1"/>
  <c r="M894" i="2"/>
  <c r="O894" i="2" l="1"/>
  <c r="L894" i="2"/>
  <c r="N894" i="2" s="1"/>
  <c r="P894" i="2" l="1"/>
  <c r="G895" i="2"/>
  <c r="H895" i="2" l="1"/>
  <c r="K895" i="2" s="1"/>
  <c r="M895" i="2"/>
  <c r="O895" i="2" l="1"/>
  <c r="L895" i="2"/>
  <c r="N895" i="2" s="1"/>
  <c r="P895" i="2" l="1"/>
  <c r="G896" i="2"/>
  <c r="H896" i="2" l="1"/>
  <c r="K896" i="2" s="1"/>
  <c r="M896" i="2"/>
  <c r="O896" i="2" l="1"/>
  <c r="L896" i="2"/>
  <c r="N896" i="2" s="1"/>
  <c r="G897" i="2" l="1"/>
  <c r="P896" i="2"/>
  <c r="H897" i="2" l="1"/>
  <c r="K897" i="2" s="1"/>
  <c r="M897" i="2"/>
  <c r="O897" i="2" l="1"/>
  <c r="L897" i="2"/>
  <c r="N897" i="2" s="1"/>
  <c r="G898" i="2" l="1"/>
  <c r="P897" i="2"/>
  <c r="H898" i="2" l="1"/>
  <c r="K898" i="2" s="1"/>
  <c r="M898" i="2"/>
  <c r="O898" i="2" l="1"/>
  <c r="L898" i="2"/>
  <c r="N898" i="2" s="1"/>
  <c r="G899" i="2" l="1"/>
  <c r="P898" i="2"/>
  <c r="H899" i="2" l="1"/>
  <c r="K899" i="2" s="1"/>
  <c r="M899" i="2"/>
  <c r="O899" i="2" l="1"/>
  <c r="L899" i="2"/>
  <c r="N899" i="2" s="1"/>
  <c r="G900" i="2" l="1"/>
  <c r="P899" i="2"/>
  <c r="H900" i="2" l="1"/>
  <c r="K900" i="2" s="1"/>
  <c r="M900" i="2"/>
  <c r="O900" i="2" l="1"/>
  <c r="L900" i="2"/>
  <c r="N900" i="2" s="1"/>
  <c r="G901" i="2" l="1"/>
  <c r="P900" i="2"/>
  <c r="H901" i="2" l="1"/>
  <c r="K901" i="2" s="1"/>
  <c r="M901" i="2"/>
  <c r="O901" i="2" l="1"/>
  <c r="L901" i="2"/>
  <c r="N901" i="2" s="1"/>
  <c r="G902" i="2" l="1"/>
  <c r="P901" i="2"/>
  <c r="H902" i="2" l="1"/>
  <c r="K902" i="2" s="1"/>
  <c r="M902" i="2"/>
  <c r="O902" i="2" l="1"/>
  <c r="L902" i="2"/>
  <c r="N902" i="2" s="1"/>
  <c r="P902" i="2" l="1"/>
  <c r="G903" i="2"/>
  <c r="H903" i="2" l="1"/>
  <c r="K903" i="2" s="1"/>
  <c r="M903" i="2"/>
  <c r="O903" i="2" l="1"/>
  <c r="L903" i="2"/>
  <c r="N903" i="2" s="1"/>
  <c r="P903" i="2" l="1"/>
  <c r="G904" i="2"/>
  <c r="H904" i="2" l="1"/>
  <c r="K904" i="2" s="1"/>
  <c r="M904" i="2"/>
  <c r="O904" i="2" l="1"/>
  <c r="L904" i="2"/>
  <c r="N904" i="2" s="1"/>
  <c r="G905" i="2" l="1"/>
  <c r="P904" i="2"/>
  <c r="H905" i="2" l="1"/>
  <c r="K905" i="2" s="1"/>
  <c r="M905" i="2"/>
  <c r="O905" i="2" l="1"/>
  <c r="L905" i="2"/>
  <c r="N905" i="2" s="1"/>
  <c r="G906" i="2" l="1"/>
  <c r="P905" i="2"/>
  <c r="H906" i="2" l="1"/>
  <c r="K906" i="2" s="1"/>
  <c r="M906" i="2"/>
  <c r="O906" i="2" l="1"/>
  <c r="L906" i="2"/>
  <c r="N906" i="2" s="1"/>
  <c r="G907" i="2" l="1"/>
  <c r="P906" i="2"/>
  <c r="H907" i="2" l="1"/>
  <c r="K907" i="2" s="1"/>
  <c r="M907" i="2"/>
  <c r="O907" i="2" l="1"/>
  <c r="L907" i="2"/>
  <c r="N907" i="2" s="1"/>
  <c r="G908" i="2" l="1"/>
  <c r="P907" i="2"/>
  <c r="H908" i="2" l="1"/>
  <c r="K908" i="2" s="1"/>
  <c r="M908" i="2"/>
  <c r="O908" i="2" l="1"/>
  <c r="L908" i="2"/>
  <c r="N908" i="2" s="1"/>
  <c r="G909" i="2" l="1"/>
  <c r="P908" i="2"/>
  <c r="H909" i="2" l="1"/>
  <c r="K909" i="2" s="1"/>
  <c r="M909" i="2"/>
  <c r="O909" i="2" l="1"/>
  <c r="L909" i="2"/>
  <c r="N909" i="2" s="1"/>
  <c r="G910" i="2" l="1"/>
  <c r="P909" i="2"/>
  <c r="H910" i="2" l="1"/>
  <c r="K910" i="2" s="1"/>
  <c r="M910" i="2"/>
  <c r="O910" i="2" l="1"/>
  <c r="L910" i="2"/>
  <c r="N910" i="2" s="1"/>
  <c r="P910" i="2" l="1"/>
  <c r="G911" i="2"/>
  <c r="H911" i="2" l="1"/>
  <c r="K911" i="2" s="1"/>
  <c r="M911" i="2"/>
  <c r="O911" i="2" l="1"/>
  <c r="L911" i="2"/>
  <c r="N911" i="2" s="1"/>
  <c r="P911" i="2" l="1"/>
  <c r="G912" i="2"/>
  <c r="H912" i="2" l="1"/>
  <c r="K912" i="2" s="1"/>
  <c r="M912" i="2"/>
  <c r="O912" i="2" l="1"/>
  <c r="L912" i="2"/>
  <c r="N912" i="2" s="1"/>
  <c r="G913" i="2" l="1"/>
  <c r="P912" i="2"/>
  <c r="H913" i="2" l="1"/>
  <c r="K913" i="2" s="1"/>
  <c r="M913" i="2"/>
  <c r="O913" i="2" l="1"/>
  <c r="L913" i="2"/>
  <c r="N913" i="2" s="1"/>
  <c r="G914" i="2" l="1"/>
  <c r="P913" i="2"/>
  <c r="H914" i="2" l="1"/>
  <c r="K914" i="2" s="1"/>
  <c r="M914" i="2"/>
  <c r="O914" i="2" l="1"/>
  <c r="L914" i="2"/>
  <c r="N914" i="2" s="1"/>
  <c r="G915" i="2" l="1"/>
  <c r="P914" i="2"/>
  <c r="H915" i="2" l="1"/>
  <c r="K915" i="2" s="1"/>
  <c r="M915" i="2"/>
  <c r="O915" i="2" l="1"/>
  <c r="L915" i="2"/>
  <c r="N915" i="2" s="1"/>
  <c r="G916" i="2" l="1"/>
  <c r="P915" i="2"/>
  <c r="H916" i="2" l="1"/>
  <c r="K916" i="2" s="1"/>
  <c r="M916" i="2"/>
  <c r="O916" i="2" l="1"/>
  <c r="L916" i="2"/>
  <c r="N916" i="2" s="1"/>
  <c r="G917" i="2" l="1"/>
  <c r="P916" i="2"/>
  <c r="H917" i="2" l="1"/>
  <c r="K917" i="2" s="1"/>
  <c r="M917" i="2"/>
  <c r="O917" i="2" l="1"/>
  <c r="L917" i="2"/>
  <c r="N917" i="2" s="1"/>
  <c r="G918" i="2" l="1"/>
  <c r="P917" i="2"/>
  <c r="H918" i="2" l="1"/>
  <c r="K918" i="2" s="1"/>
  <c r="M918" i="2"/>
  <c r="O918" i="2" l="1"/>
  <c r="L918" i="2"/>
  <c r="N918" i="2" s="1"/>
  <c r="P918" i="2" l="1"/>
  <c r="G919" i="2"/>
  <c r="H919" i="2" l="1"/>
  <c r="K919" i="2" s="1"/>
  <c r="M919" i="2"/>
  <c r="O919" i="2" l="1"/>
  <c r="L919" i="2"/>
  <c r="N919" i="2" s="1"/>
  <c r="P919" i="2" l="1"/>
  <c r="G920" i="2"/>
  <c r="H920" i="2" l="1"/>
  <c r="K920" i="2" s="1"/>
  <c r="M920" i="2"/>
  <c r="O920" i="2" l="1"/>
  <c r="L920" i="2"/>
  <c r="N920" i="2" s="1"/>
  <c r="G921" i="2" l="1"/>
  <c r="P920" i="2"/>
  <c r="H921" i="2" l="1"/>
  <c r="K921" i="2" s="1"/>
  <c r="M921" i="2"/>
  <c r="O921" i="2" l="1"/>
  <c r="L921" i="2"/>
  <c r="N921" i="2" s="1"/>
  <c r="G922" i="2" l="1"/>
  <c r="P921" i="2"/>
  <c r="H922" i="2" l="1"/>
  <c r="K922" i="2" s="1"/>
  <c r="M922" i="2"/>
  <c r="O922" i="2" l="1"/>
  <c r="L922" i="2"/>
  <c r="N922" i="2" s="1"/>
  <c r="G923" i="2" l="1"/>
  <c r="P922" i="2"/>
  <c r="H923" i="2" l="1"/>
  <c r="K923" i="2" s="1"/>
  <c r="M923" i="2"/>
  <c r="O923" i="2" l="1"/>
  <c r="L923" i="2"/>
  <c r="N923" i="2" s="1"/>
  <c r="G924" i="2" l="1"/>
  <c r="P923" i="2"/>
  <c r="H924" i="2" l="1"/>
  <c r="K924" i="2" s="1"/>
  <c r="M924" i="2"/>
  <c r="O924" i="2" l="1"/>
  <c r="L924" i="2"/>
  <c r="N924" i="2" s="1"/>
  <c r="G925" i="2" l="1"/>
  <c r="P924" i="2"/>
  <c r="H925" i="2" l="1"/>
  <c r="K925" i="2" s="1"/>
  <c r="M925" i="2"/>
  <c r="O925" i="2" l="1"/>
  <c r="L925" i="2"/>
  <c r="N925" i="2" s="1"/>
  <c r="G926" i="2" l="1"/>
  <c r="P925" i="2"/>
  <c r="H926" i="2" l="1"/>
  <c r="K926" i="2" s="1"/>
  <c r="M926" i="2"/>
  <c r="O926" i="2" l="1"/>
  <c r="L926" i="2"/>
  <c r="N926" i="2" s="1"/>
  <c r="P926" i="2" l="1"/>
  <c r="G927" i="2"/>
  <c r="H927" i="2" l="1"/>
  <c r="K927" i="2" s="1"/>
  <c r="M927" i="2"/>
  <c r="O927" i="2" l="1"/>
  <c r="L927" i="2"/>
  <c r="N927" i="2" s="1"/>
  <c r="P927" i="2" l="1"/>
  <c r="G928" i="2"/>
  <c r="H928" i="2" l="1"/>
  <c r="K928" i="2" s="1"/>
  <c r="M928" i="2"/>
  <c r="O928" i="2" l="1"/>
  <c r="L928" i="2"/>
  <c r="N928" i="2" s="1"/>
  <c r="G929" i="2" l="1"/>
  <c r="P928" i="2"/>
  <c r="H929" i="2" l="1"/>
  <c r="K929" i="2" s="1"/>
  <c r="M929" i="2"/>
  <c r="O929" i="2" l="1"/>
  <c r="L929" i="2"/>
  <c r="N929" i="2" s="1"/>
  <c r="G930" i="2" l="1"/>
  <c r="P929" i="2"/>
  <c r="H930" i="2" l="1"/>
  <c r="K930" i="2" s="1"/>
  <c r="M930" i="2"/>
  <c r="O930" i="2" l="1"/>
  <c r="L930" i="2"/>
  <c r="N930" i="2" s="1"/>
  <c r="G931" i="2" l="1"/>
  <c r="P930" i="2"/>
  <c r="H931" i="2" l="1"/>
  <c r="K931" i="2" s="1"/>
  <c r="M931" i="2"/>
  <c r="O931" i="2" l="1"/>
  <c r="L931" i="2"/>
  <c r="N931" i="2" s="1"/>
  <c r="G932" i="2" l="1"/>
  <c r="P931" i="2"/>
  <c r="H932" i="2" l="1"/>
  <c r="K932" i="2" s="1"/>
  <c r="M932" i="2"/>
  <c r="O932" i="2" l="1"/>
  <c r="L932" i="2"/>
  <c r="N932" i="2" s="1"/>
  <c r="G933" i="2" l="1"/>
  <c r="P932" i="2"/>
  <c r="H933" i="2" l="1"/>
  <c r="K933" i="2" s="1"/>
  <c r="M933" i="2"/>
  <c r="O933" i="2" l="1"/>
  <c r="L933" i="2"/>
  <c r="N933" i="2" s="1"/>
  <c r="G934" i="2" l="1"/>
  <c r="P933" i="2"/>
  <c r="H934" i="2" l="1"/>
  <c r="K934" i="2" s="1"/>
  <c r="M934" i="2"/>
  <c r="O934" i="2" l="1"/>
  <c r="L934" i="2"/>
  <c r="N934" i="2" s="1"/>
  <c r="P934" i="2" l="1"/>
  <c r="G935" i="2"/>
  <c r="H935" i="2" l="1"/>
  <c r="K935" i="2" s="1"/>
  <c r="M935" i="2"/>
  <c r="O935" i="2" l="1"/>
  <c r="L935" i="2"/>
  <c r="N935" i="2" s="1"/>
  <c r="P935" i="2" l="1"/>
  <c r="G936" i="2"/>
  <c r="H936" i="2" l="1"/>
  <c r="K936" i="2" s="1"/>
  <c r="M936" i="2"/>
  <c r="O936" i="2" l="1"/>
  <c r="L936" i="2"/>
  <c r="N936" i="2" s="1"/>
  <c r="G937" i="2" l="1"/>
  <c r="P936" i="2"/>
  <c r="H937" i="2" l="1"/>
  <c r="K937" i="2" s="1"/>
  <c r="M937" i="2"/>
  <c r="O937" i="2" l="1"/>
  <c r="L937" i="2"/>
  <c r="N937" i="2" s="1"/>
  <c r="G938" i="2" l="1"/>
  <c r="P937" i="2"/>
  <c r="H938" i="2" l="1"/>
  <c r="K938" i="2" s="1"/>
  <c r="M938" i="2"/>
  <c r="O938" i="2" l="1"/>
  <c r="L938" i="2"/>
  <c r="N938" i="2" s="1"/>
  <c r="P938" i="2" l="1"/>
  <c r="G939" i="2"/>
  <c r="H939" i="2" l="1"/>
  <c r="K939" i="2" s="1"/>
  <c r="M939" i="2"/>
  <c r="O939" i="2" l="1"/>
  <c r="L939" i="2"/>
  <c r="N939" i="2" s="1"/>
  <c r="G940" i="2" l="1"/>
  <c r="P939" i="2"/>
  <c r="H940" i="2" l="1"/>
  <c r="K940" i="2" s="1"/>
  <c r="M940" i="2"/>
  <c r="O940" i="2" l="1"/>
  <c r="L940" i="2"/>
  <c r="N940" i="2" s="1"/>
  <c r="G941" i="2" l="1"/>
  <c r="P940" i="2"/>
  <c r="H941" i="2" l="1"/>
  <c r="K941" i="2" s="1"/>
  <c r="M941" i="2"/>
  <c r="O941" i="2" l="1"/>
  <c r="L941" i="2"/>
  <c r="N941" i="2" s="1"/>
  <c r="G942" i="2" l="1"/>
  <c r="P941" i="2"/>
  <c r="H942" i="2" l="1"/>
  <c r="K942" i="2" s="1"/>
  <c r="M942" i="2"/>
  <c r="O942" i="2" l="1"/>
  <c r="L942" i="2"/>
  <c r="N942" i="2" s="1"/>
  <c r="G943" i="2" l="1"/>
  <c r="P942" i="2"/>
  <c r="H943" i="2" l="1"/>
  <c r="K943" i="2" s="1"/>
  <c r="M943" i="2"/>
  <c r="O943" i="2" l="1"/>
  <c r="L943" i="2"/>
  <c r="N943" i="2" s="1"/>
  <c r="G944" i="2" l="1"/>
  <c r="P943" i="2"/>
  <c r="H944" i="2" l="1"/>
  <c r="K944" i="2" s="1"/>
  <c r="M944" i="2"/>
  <c r="O944" i="2" l="1"/>
  <c r="L944" i="2"/>
  <c r="N944" i="2" s="1"/>
  <c r="G945" i="2" l="1"/>
  <c r="P944" i="2"/>
  <c r="H945" i="2" l="1"/>
  <c r="K945" i="2" s="1"/>
  <c r="M945" i="2"/>
  <c r="O945" i="2" l="1"/>
  <c r="L945" i="2"/>
  <c r="N945" i="2" s="1"/>
  <c r="G946" i="2" l="1"/>
  <c r="P945" i="2"/>
  <c r="H946" i="2" l="1"/>
  <c r="K946" i="2" s="1"/>
  <c r="M946" i="2"/>
  <c r="O946" i="2" l="1"/>
  <c r="L946" i="2"/>
  <c r="N946" i="2" s="1"/>
  <c r="P946" i="2" l="1"/>
  <c r="G947" i="2"/>
  <c r="H947" i="2" l="1"/>
  <c r="K947" i="2" s="1"/>
  <c r="M947" i="2"/>
  <c r="O947" i="2" l="1"/>
  <c r="L947" i="2"/>
  <c r="N947" i="2" s="1"/>
  <c r="G948" i="2" l="1"/>
  <c r="P947" i="2"/>
  <c r="H948" i="2" l="1"/>
  <c r="K948" i="2" s="1"/>
  <c r="M948" i="2"/>
  <c r="O948" i="2" l="1"/>
  <c r="L948" i="2"/>
  <c r="N948" i="2" s="1"/>
  <c r="G949" i="2" l="1"/>
  <c r="P948" i="2"/>
  <c r="H949" i="2" l="1"/>
  <c r="K949" i="2" s="1"/>
  <c r="M949" i="2"/>
  <c r="O949" i="2" l="1"/>
  <c r="L949" i="2"/>
  <c r="N949" i="2" s="1"/>
  <c r="G950" i="2" l="1"/>
  <c r="P949" i="2"/>
  <c r="H950" i="2" l="1"/>
  <c r="K950" i="2" s="1"/>
  <c r="M950" i="2"/>
  <c r="O950" i="2" l="1"/>
  <c r="L950" i="2"/>
  <c r="N950" i="2" s="1"/>
  <c r="G951" i="2" l="1"/>
  <c r="P950" i="2"/>
  <c r="H951" i="2" l="1"/>
  <c r="K951" i="2" s="1"/>
  <c r="M951" i="2"/>
  <c r="O951" i="2" l="1"/>
  <c r="L951" i="2"/>
  <c r="N951" i="2" s="1"/>
  <c r="G952" i="2" l="1"/>
  <c r="P951" i="2"/>
  <c r="H952" i="2" l="1"/>
  <c r="K952" i="2" s="1"/>
  <c r="M952" i="2"/>
  <c r="O952" i="2" l="1"/>
  <c r="L952" i="2"/>
  <c r="N952" i="2" s="1"/>
  <c r="G953" i="2" l="1"/>
  <c r="P952" i="2"/>
  <c r="H953" i="2" l="1"/>
  <c r="K953" i="2" s="1"/>
  <c r="M953" i="2"/>
  <c r="O953" i="2" l="1"/>
  <c r="L953" i="2"/>
  <c r="N953" i="2" s="1"/>
  <c r="G954" i="2" l="1"/>
  <c r="P953" i="2"/>
  <c r="H954" i="2" l="1"/>
  <c r="K954" i="2" s="1"/>
  <c r="M954" i="2"/>
  <c r="O954" i="2" l="1"/>
  <c r="L954" i="2"/>
  <c r="N954" i="2" s="1"/>
  <c r="P954" i="2" l="1"/>
  <c r="G955" i="2"/>
  <c r="H955" i="2" l="1"/>
  <c r="K955" i="2" s="1"/>
  <c r="M955" i="2"/>
  <c r="O955" i="2" l="1"/>
  <c r="L955" i="2"/>
  <c r="N955" i="2" s="1"/>
  <c r="P955" i="2" l="1"/>
  <c r="G956" i="2"/>
  <c r="H956" i="2" l="1"/>
  <c r="K956" i="2" s="1"/>
  <c r="M956" i="2"/>
  <c r="O956" i="2" l="1"/>
  <c r="L956" i="2"/>
  <c r="N956" i="2" s="1"/>
  <c r="P956" i="2" l="1"/>
  <c r="G957" i="2"/>
  <c r="H957" i="2" l="1"/>
  <c r="K957" i="2" s="1"/>
  <c r="M957" i="2"/>
  <c r="O957" i="2" l="1"/>
  <c r="L957" i="2"/>
  <c r="N957" i="2" s="1"/>
  <c r="P957" i="2" l="1"/>
  <c r="G958" i="2"/>
  <c r="H958" i="2" l="1"/>
  <c r="K958" i="2" s="1"/>
  <c r="M958" i="2"/>
  <c r="O958" i="2" l="1"/>
  <c r="L958" i="2"/>
  <c r="N958" i="2" s="1"/>
  <c r="P958" i="2" l="1"/>
  <c r="G959" i="2"/>
  <c r="H959" i="2" l="1"/>
  <c r="K959" i="2" s="1"/>
  <c r="M959" i="2"/>
  <c r="O959" i="2" l="1"/>
  <c r="L959" i="2"/>
  <c r="N959" i="2" s="1"/>
  <c r="P959" i="2" l="1"/>
  <c r="G960" i="2"/>
  <c r="H960" i="2" l="1"/>
  <c r="K960" i="2" s="1"/>
  <c r="M960" i="2"/>
  <c r="O960" i="2" l="1"/>
  <c r="L960" i="2"/>
  <c r="N960" i="2" s="1"/>
  <c r="G961" i="2" l="1"/>
  <c r="P960" i="2"/>
  <c r="H961" i="2" l="1"/>
  <c r="K961" i="2" s="1"/>
  <c r="M961" i="2"/>
  <c r="O961" i="2" l="1"/>
  <c r="L961" i="2"/>
  <c r="N961" i="2" s="1"/>
  <c r="P961" i="2" l="1"/>
  <c r="G962" i="2"/>
  <c r="H962" i="2" l="1"/>
  <c r="K962" i="2" s="1"/>
  <c r="M962" i="2"/>
  <c r="O962" i="2" l="1"/>
  <c r="L962" i="2"/>
  <c r="N962" i="2" s="1"/>
  <c r="P962" i="2" l="1"/>
  <c r="G963" i="2"/>
  <c r="H963" i="2" l="1"/>
  <c r="K963" i="2" s="1"/>
  <c r="M963" i="2"/>
  <c r="O963" i="2" l="1"/>
  <c r="L963" i="2"/>
  <c r="N963" i="2" s="1"/>
  <c r="P963" i="2" l="1"/>
  <c r="G964" i="2"/>
  <c r="H964" i="2" l="1"/>
  <c r="K964" i="2" s="1"/>
  <c r="M964" i="2"/>
  <c r="O964" i="2" l="1"/>
  <c r="L964" i="2"/>
  <c r="N964" i="2" s="1"/>
  <c r="P964" i="2" l="1"/>
  <c r="G965" i="2"/>
  <c r="H965" i="2" l="1"/>
  <c r="K965" i="2" s="1"/>
  <c r="M965" i="2"/>
  <c r="O965" i="2" l="1"/>
  <c r="L965" i="2"/>
  <c r="N965" i="2" s="1"/>
  <c r="G966" i="2" l="1"/>
  <c r="P965" i="2"/>
  <c r="H966" i="2" l="1"/>
  <c r="K966" i="2" s="1"/>
  <c r="M966" i="2"/>
  <c r="O966" i="2" l="1"/>
  <c r="L966" i="2"/>
  <c r="N966" i="2" s="1"/>
  <c r="G967" i="2" l="1"/>
  <c r="P966" i="2"/>
  <c r="H967" i="2" l="1"/>
  <c r="K967" i="2" s="1"/>
  <c r="M967" i="2"/>
  <c r="O967" i="2" l="1"/>
  <c r="L967" i="2"/>
  <c r="N967" i="2" s="1"/>
  <c r="G968" i="2" l="1"/>
  <c r="P967" i="2"/>
  <c r="H968" i="2" l="1"/>
  <c r="K968" i="2" s="1"/>
  <c r="M968" i="2"/>
  <c r="O968" i="2" l="1"/>
  <c r="L968" i="2"/>
  <c r="N968" i="2" s="1"/>
  <c r="G969" i="2" l="1"/>
  <c r="P968" i="2"/>
  <c r="H969" i="2" l="1"/>
  <c r="K969" i="2" s="1"/>
  <c r="M969" i="2"/>
  <c r="O969" i="2" l="1"/>
  <c r="L969" i="2"/>
  <c r="N969" i="2" s="1"/>
  <c r="P969" i="2" l="1"/>
  <c r="G970" i="2"/>
  <c r="H970" i="2" l="1"/>
  <c r="K970" i="2" s="1"/>
  <c r="M970" i="2"/>
  <c r="O970" i="2" l="1"/>
  <c r="L970" i="2"/>
  <c r="N970" i="2" s="1"/>
  <c r="P970" i="2" l="1"/>
  <c r="G971" i="2"/>
  <c r="H971" i="2" l="1"/>
  <c r="K971" i="2" s="1"/>
  <c r="M971" i="2"/>
  <c r="O971" i="2" l="1"/>
  <c r="L971" i="2"/>
  <c r="N971" i="2" s="1"/>
  <c r="G972" i="2" l="1"/>
  <c r="P971" i="2"/>
  <c r="H972" i="2" l="1"/>
  <c r="K972" i="2" s="1"/>
  <c r="M972" i="2"/>
  <c r="O972" i="2" l="1"/>
  <c r="L972" i="2"/>
  <c r="N972" i="2" s="1"/>
  <c r="G973" i="2" l="1"/>
  <c r="P972" i="2"/>
  <c r="H973" i="2" l="1"/>
  <c r="K973" i="2" s="1"/>
  <c r="M973" i="2"/>
  <c r="O973" i="2" l="1"/>
  <c r="L973" i="2"/>
  <c r="N973" i="2" s="1"/>
  <c r="G974" i="2" l="1"/>
  <c r="P973" i="2"/>
  <c r="H974" i="2" l="1"/>
  <c r="K974" i="2" s="1"/>
  <c r="M974" i="2"/>
  <c r="O974" i="2" l="1"/>
  <c r="L974" i="2"/>
  <c r="N974" i="2" s="1"/>
  <c r="G975" i="2" l="1"/>
  <c r="P974" i="2"/>
  <c r="H975" i="2" l="1"/>
  <c r="K975" i="2" s="1"/>
  <c r="M975" i="2"/>
  <c r="O975" i="2" l="1"/>
  <c r="L975" i="2"/>
  <c r="N975" i="2" s="1"/>
  <c r="G976" i="2" l="1"/>
  <c r="P975" i="2"/>
  <c r="H976" i="2" l="1"/>
  <c r="K976" i="2" s="1"/>
  <c r="M976" i="2"/>
  <c r="O976" i="2" l="1"/>
  <c r="L976" i="2"/>
  <c r="N976" i="2" s="1"/>
  <c r="G977" i="2" l="1"/>
  <c r="P976" i="2"/>
  <c r="H977" i="2" l="1"/>
  <c r="K977" i="2" s="1"/>
  <c r="M977" i="2"/>
  <c r="O977" i="2" l="1"/>
  <c r="L977" i="2"/>
  <c r="N977" i="2" s="1"/>
  <c r="P977" i="2" l="1"/>
  <c r="G978" i="2"/>
  <c r="H978" i="2" l="1"/>
  <c r="K978" i="2" s="1"/>
  <c r="M978" i="2"/>
  <c r="O978" i="2" l="1"/>
  <c r="L978" i="2"/>
  <c r="N978" i="2" s="1"/>
  <c r="P978" i="2" l="1"/>
  <c r="G979" i="2"/>
  <c r="H979" i="2" l="1"/>
  <c r="K979" i="2" s="1"/>
  <c r="M979" i="2"/>
  <c r="O979" i="2" l="1"/>
  <c r="L979" i="2"/>
  <c r="N979" i="2" s="1"/>
  <c r="G980" i="2" l="1"/>
  <c r="P979" i="2"/>
  <c r="H980" i="2" l="1"/>
  <c r="K980" i="2" s="1"/>
  <c r="M980" i="2"/>
  <c r="O980" i="2" l="1"/>
  <c r="L980" i="2"/>
  <c r="N980" i="2" s="1"/>
  <c r="G981" i="2" l="1"/>
  <c r="P980" i="2"/>
  <c r="H981" i="2" l="1"/>
  <c r="K981" i="2" s="1"/>
  <c r="M981" i="2"/>
  <c r="O981" i="2" l="1"/>
  <c r="L981" i="2"/>
  <c r="N981" i="2" s="1"/>
  <c r="G982" i="2" l="1"/>
  <c r="P981" i="2"/>
  <c r="H982" i="2" l="1"/>
  <c r="K982" i="2" s="1"/>
  <c r="M982" i="2"/>
  <c r="O982" i="2" l="1"/>
  <c r="L982" i="2"/>
  <c r="N982" i="2" s="1"/>
  <c r="G983" i="2" l="1"/>
  <c r="P982" i="2"/>
  <c r="H983" i="2" l="1"/>
  <c r="K983" i="2" s="1"/>
  <c r="M983" i="2"/>
  <c r="O983" i="2" l="1"/>
  <c r="L983" i="2"/>
  <c r="N983" i="2" s="1"/>
  <c r="G984" i="2" l="1"/>
  <c r="P983" i="2"/>
  <c r="H984" i="2" l="1"/>
  <c r="K984" i="2" s="1"/>
  <c r="M984" i="2"/>
  <c r="O984" i="2" l="1"/>
  <c r="L984" i="2"/>
  <c r="N984" i="2" s="1"/>
  <c r="G985" i="2" l="1"/>
  <c r="P984" i="2"/>
  <c r="H985" i="2" l="1"/>
  <c r="K985" i="2" s="1"/>
  <c r="M985" i="2"/>
  <c r="O985" i="2" l="1"/>
  <c r="L985" i="2"/>
  <c r="N985" i="2" s="1"/>
  <c r="P985" i="2" l="1"/>
  <c r="G986" i="2"/>
  <c r="H986" i="2" l="1"/>
  <c r="K986" i="2" s="1"/>
  <c r="M986" i="2"/>
  <c r="O986" i="2" l="1"/>
  <c r="L986" i="2"/>
  <c r="N986" i="2" s="1"/>
  <c r="P986" i="2" l="1"/>
  <c r="G987" i="2"/>
  <c r="H987" i="2" l="1"/>
  <c r="K987" i="2" s="1"/>
  <c r="M987" i="2"/>
  <c r="O987" i="2" l="1"/>
  <c r="L987" i="2"/>
  <c r="N987" i="2" s="1"/>
  <c r="G988" i="2" l="1"/>
  <c r="P987" i="2"/>
  <c r="H988" i="2" l="1"/>
  <c r="K988" i="2" s="1"/>
  <c r="M988" i="2"/>
  <c r="O988" i="2" l="1"/>
  <c r="L988" i="2"/>
  <c r="N988" i="2" s="1"/>
  <c r="G989" i="2" l="1"/>
  <c r="P988" i="2"/>
  <c r="H989" i="2" l="1"/>
  <c r="K989" i="2" s="1"/>
  <c r="M989" i="2"/>
  <c r="O989" i="2" l="1"/>
  <c r="L989" i="2"/>
  <c r="N989" i="2" s="1"/>
  <c r="G990" i="2" l="1"/>
  <c r="P989" i="2"/>
  <c r="H990" i="2" l="1"/>
  <c r="K990" i="2" s="1"/>
  <c r="M990" i="2"/>
  <c r="O990" i="2" l="1"/>
  <c r="L990" i="2"/>
  <c r="N990" i="2" s="1"/>
  <c r="G991" i="2" l="1"/>
  <c r="P990" i="2"/>
  <c r="H991" i="2" l="1"/>
  <c r="K991" i="2" s="1"/>
  <c r="M991" i="2"/>
  <c r="O991" i="2" l="1"/>
  <c r="L991" i="2"/>
  <c r="N991" i="2" s="1"/>
  <c r="G992" i="2" l="1"/>
  <c r="P991" i="2"/>
  <c r="H992" i="2" l="1"/>
  <c r="K992" i="2" s="1"/>
  <c r="M992" i="2"/>
  <c r="O992" i="2" l="1"/>
  <c r="L992" i="2"/>
  <c r="N992" i="2" s="1"/>
  <c r="G993" i="2" l="1"/>
  <c r="P992" i="2"/>
  <c r="H993" i="2" l="1"/>
  <c r="K993" i="2" s="1"/>
  <c r="M993" i="2"/>
  <c r="O993" i="2" l="1"/>
  <c r="L993" i="2"/>
  <c r="N993" i="2" s="1"/>
  <c r="P993" i="2" l="1"/>
  <c r="G994" i="2"/>
  <c r="H994" i="2" l="1"/>
  <c r="K994" i="2" s="1"/>
  <c r="M994" i="2"/>
  <c r="O994" i="2" l="1"/>
  <c r="L994" i="2"/>
  <c r="N994" i="2" s="1"/>
  <c r="P994" i="2" l="1"/>
  <c r="G995" i="2"/>
  <c r="H995" i="2" l="1"/>
  <c r="K995" i="2" s="1"/>
  <c r="M995" i="2"/>
  <c r="O995" i="2" l="1"/>
  <c r="L995" i="2"/>
  <c r="N995" i="2" s="1"/>
  <c r="G996" i="2" l="1"/>
  <c r="P995" i="2"/>
  <c r="H996" i="2" l="1"/>
  <c r="K996" i="2" s="1"/>
  <c r="M996" i="2"/>
  <c r="O996" i="2" l="1"/>
  <c r="L996" i="2"/>
  <c r="N996" i="2" s="1"/>
  <c r="G997" i="2" l="1"/>
  <c r="P996" i="2"/>
  <c r="H997" i="2" l="1"/>
  <c r="K997" i="2" s="1"/>
  <c r="M997" i="2"/>
  <c r="O997" i="2" l="1"/>
  <c r="L997" i="2"/>
  <c r="N997" i="2" s="1"/>
  <c r="G998" i="2" l="1"/>
  <c r="P997" i="2"/>
  <c r="H998" i="2" l="1"/>
  <c r="K998" i="2" s="1"/>
  <c r="M998" i="2"/>
  <c r="O998" i="2" l="1"/>
  <c r="L998" i="2"/>
  <c r="N998" i="2" s="1"/>
  <c r="G999" i="2" l="1"/>
  <c r="P998" i="2"/>
  <c r="H999" i="2" l="1"/>
  <c r="K999" i="2" s="1"/>
  <c r="M999" i="2"/>
  <c r="O999" i="2" l="1"/>
  <c r="L999" i="2"/>
  <c r="N999" i="2" s="1"/>
  <c r="G1000" i="2" l="1"/>
  <c r="P999" i="2"/>
  <c r="H1000" i="2" l="1"/>
  <c r="K1000" i="2" s="1"/>
  <c r="M1000" i="2"/>
  <c r="O1000" i="2" l="1"/>
  <c r="L1000" i="2"/>
  <c r="N1000" i="2" s="1"/>
  <c r="G1001" i="2" l="1"/>
  <c r="P1000" i="2"/>
  <c r="H1001" i="2" l="1"/>
  <c r="K1001" i="2" s="1"/>
  <c r="M1001" i="2"/>
  <c r="O1001" i="2" l="1"/>
  <c r="L1001" i="2"/>
  <c r="N1001" i="2" s="1"/>
  <c r="P1001" i="2" l="1"/>
  <c r="G1002" i="2"/>
  <c r="H1002" i="2" l="1"/>
  <c r="K1002" i="2" s="1"/>
  <c r="M1002" i="2"/>
  <c r="O1002" i="2" l="1"/>
  <c r="L1002" i="2"/>
  <c r="N1002" i="2" s="1"/>
  <c r="P1002" i="2" l="1"/>
  <c r="G1003" i="2"/>
  <c r="H1003" i="2" l="1"/>
  <c r="K1003" i="2" s="1"/>
  <c r="M1003" i="2"/>
  <c r="O1003" i="2" l="1"/>
  <c r="L1003" i="2"/>
  <c r="N1003" i="2" s="1"/>
  <c r="G1004" i="2" l="1"/>
  <c r="P1003" i="2"/>
  <c r="H1004" i="2" l="1"/>
  <c r="K1004" i="2" s="1"/>
  <c r="M1004" i="2"/>
  <c r="O1004" i="2" l="1"/>
  <c r="L1004" i="2"/>
  <c r="N1004" i="2" s="1"/>
  <c r="G1005" i="2" l="1"/>
  <c r="P1004" i="2"/>
  <c r="H1005" i="2" l="1"/>
  <c r="K1005" i="2" s="1"/>
  <c r="M1005" i="2"/>
  <c r="O1005" i="2" l="1"/>
  <c r="L1005" i="2"/>
  <c r="N1005" i="2" s="1"/>
  <c r="G1006" i="2" l="1"/>
  <c r="P1005" i="2"/>
  <c r="H1006" i="2" l="1"/>
  <c r="K1006" i="2" s="1"/>
  <c r="M1006" i="2"/>
  <c r="O1006" i="2" l="1"/>
  <c r="L1006" i="2"/>
  <c r="N1006" i="2" s="1"/>
  <c r="G1007" i="2" l="1"/>
  <c r="P1006" i="2"/>
  <c r="H1007" i="2" l="1"/>
  <c r="K1007" i="2" s="1"/>
  <c r="M1007" i="2"/>
  <c r="O1007" i="2" l="1"/>
  <c r="L1007" i="2"/>
  <c r="N1007" i="2" s="1"/>
  <c r="G1008" i="2" l="1"/>
  <c r="P1007" i="2"/>
  <c r="H1008" i="2" l="1"/>
  <c r="K1008" i="2" s="1"/>
  <c r="M1008" i="2"/>
  <c r="O1008" i="2" l="1"/>
  <c r="L1008" i="2"/>
  <c r="N1008" i="2" s="1"/>
  <c r="G1009" i="2" l="1"/>
  <c r="P1008" i="2"/>
  <c r="H1009" i="2" l="1"/>
  <c r="K1009" i="2" s="1"/>
  <c r="M1009" i="2"/>
  <c r="O1009" i="2" l="1"/>
  <c r="L1009" i="2"/>
  <c r="N1009" i="2" s="1"/>
  <c r="P1009" i="2" l="1"/>
  <c r="G1010" i="2"/>
  <c r="H1010" i="2" l="1"/>
  <c r="K1010" i="2" s="1"/>
  <c r="M1010" i="2"/>
  <c r="O1010" i="2" l="1"/>
  <c r="L1010" i="2"/>
  <c r="N1010" i="2" s="1"/>
  <c r="P1010" i="2" l="1"/>
  <c r="G1011" i="2"/>
  <c r="H1011" i="2" l="1"/>
  <c r="K1011" i="2" s="1"/>
  <c r="M1011" i="2"/>
  <c r="O1011" i="2" l="1"/>
  <c r="L1011" i="2"/>
  <c r="N1011" i="2" s="1"/>
  <c r="G1012" i="2" l="1"/>
  <c r="P1011" i="2"/>
  <c r="H1012" i="2" l="1"/>
  <c r="K1012" i="2" s="1"/>
  <c r="M1012" i="2"/>
  <c r="O1012" i="2" l="1"/>
  <c r="L1012" i="2"/>
  <c r="N1012" i="2" s="1"/>
  <c r="G1013" i="2" l="1"/>
  <c r="P1012" i="2"/>
  <c r="H1013" i="2" l="1"/>
  <c r="K1013" i="2" s="1"/>
  <c r="M1013" i="2"/>
  <c r="O1013" i="2" l="1"/>
  <c r="L1013" i="2"/>
  <c r="N1013" i="2" s="1"/>
  <c r="G1014" i="2" l="1"/>
  <c r="P1013" i="2"/>
  <c r="H1014" i="2" l="1"/>
  <c r="K1014" i="2" s="1"/>
  <c r="M1014" i="2"/>
  <c r="O1014" i="2" l="1"/>
  <c r="L1014" i="2"/>
  <c r="N1014" i="2" s="1"/>
  <c r="G1015" i="2" l="1"/>
  <c r="P1014" i="2"/>
  <c r="H1015" i="2" l="1"/>
  <c r="K1015" i="2" s="1"/>
  <c r="M1015" i="2"/>
  <c r="O1015" i="2" l="1"/>
  <c r="L1015" i="2"/>
  <c r="N1015" i="2" s="1"/>
  <c r="G1016" i="2" l="1"/>
  <c r="P1015" i="2"/>
  <c r="H1016" i="2" l="1"/>
  <c r="K1016" i="2" s="1"/>
  <c r="M1016" i="2"/>
  <c r="O1016" i="2" l="1"/>
  <c r="L1016" i="2"/>
  <c r="N1016" i="2" s="1"/>
  <c r="G1017" i="2" l="1"/>
  <c r="P1016" i="2"/>
  <c r="H1017" i="2" l="1"/>
  <c r="K1017" i="2" s="1"/>
  <c r="M1017" i="2"/>
  <c r="O1017" i="2" l="1"/>
  <c r="L1017" i="2"/>
  <c r="N1017" i="2" s="1"/>
  <c r="P1017" i="2" l="1"/>
  <c r="G1018" i="2"/>
  <c r="H1018" i="2" l="1"/>
  <c r="K1018" i="2" s="1"/>
  <c r="M1018" i="2"/>
  <c r="O1018" i="2" l="1"/>
  <c r="L1018" i="2"/>
  <c r="N1018" i="2" s="1"/>
  <c r="P1018" i="2" l="1"/>
  <c r="G1019" i="2"/>
  <c r="H1019" i="2" l="1"/>
  <c r="K1019" i="2" s="1"/>
  <c r="M1019" i="2"/>
  <c r="O1019" i="2" l="1"/>
  <c r="L1019" i="2"/>
  <c r="N1019" i="2" s="1"/>
  <c r="G1020" i="2" l="1"/>
  <c r="P1019" i="2"/>
  <c r="H1020" i="2" l="1"/>
  <c r="K1020" i="2" s="1"/>
  <c r="M1020" i="2"/>
  <c r="O1020" i="2" l="1"/>
  <c r="L1020" i="2"/>
  <c r="N1020" i="2" s="1"/>
  <c r="G1021" i="2" l="1"/>
  <c r="P1020" i="2"/>
  <c r="H1021" i="2" l="1"/>
  <c r="K1021" i="2" s="1"/>
  <c r="M1021" i="2"/>
  <c r="O1021" i="2" l="1"/>
  <c r="L1021" i="2"/>
  <c r="N1021" i="2" s="1"/>
  <c r="G1022" i="2" l="1"/>
  <c r="P1021" i="2"/>
  <c r="H1022" i="2" l="1"/>
  <c r="K1022" i="2" s="1"/>
  <c r="M1022" i="2"/>
  <c r="O1022" i="2" l="1"/>
  <c r="L1022" i="2"/>
  <c r="N1022" i="2" s="1"/>
  <c r="G1023" i="2" l="1"/>
  <c r="P1022" i="2"/>
  <c r="H1023" i="2" l="1"/>
  <c r="K1023" i="2" s="1"/>
  <c r="M1023" i="2"/>
  <c r="O1023" i="2" l="1"/>
  <c r="L1023" i="2"/>
  <c r="N1023" i="2" s="1"/>
  <c r="G1024" i="2" l="1"/>
  <c r="P1023" i="2"/>
  <c r="H1024" i="2" l="1"/>
  <c r="K1024" i="2" s="1"/>
  <c r="M1024" i="2"/>
  <c r="O1024" i="2" l="1"/>
  <c r="L1024" i="2"/>
  <c r="N1024" i="2" s="1"/>
  <c r="G1025" i="2" l="1"/>
  <c r="P1024" i="2"/>
  <c r="H1025" i="2" l="1"/>
  <c r="K1025" i="2" s="1"/>
  <c r="M1025" i="2"/>
  <c r="O1025" i="2" l="1"/>
  <c r="L1025" i="2"/>
  <c r="N1025" i="2" s="1"/>
  <c r="G1026" i="2" l="1"/>
  <c r="P1025" i="2"/>
  <c r="H1026" i="2" l="1"/>
  <c r="K1026" i="2" s="1"/>
  <c r="M1026" i="2"/>
  <c r="O1026" i="2" l="1"/>
  <c r="L1026" i="2"/>
  <c r="N1026" i="2" s="1"/>
  <c r="G1027" i="2" l="1"/>
  <c r="P1026" i="2"/>
  <c r="H1027" i="2" l="1"/>
  <c r="K1027" i="2" s="1"/>
  <c r="M1027" i="2"/>
  <c r="O1027" i="2" l="1"/>
  <c r="L1027" i="2"/>
  <c r="N1027" i="2" s="1"/>
  <c r="G1028" i="2" l="1"/>
  <c r="P1027" i="2"/>
  <c r="H1028" i="2" l="1"/>
  <c r="K1028" i="2" s="1"/>
  <c r="M1028" i="2"/>
  <c r="O1028" i="2" l="1"/>
  <c r="L1028" i="2"/>
  <c r="N1028" i="2" s="1"/>
  <c r="G1029" i="2" l="1"/>
  <c r="P1028" i="2"/>
  <c r="H1029" i="2" l="1"/>
  <c r="K1029" i="2" s="1"/>
  <c r="M1029" i="2"/>
  <c r="O1029" i="2" l="1"/>
  <c r="L1029" i="2"/>
  <c r="N1029" i="2" s="1"/>
  <c r="P1029" i="2" l="1"/>
  <c r="G1030" i="2"/>
  <c r="H1030" i="2" l="1"/>
  <c r="K1030" i="2" s="1"/>
  <c r="M1030" i="2"/>
  <c r="O1030" i="2" l="1"/>
  <c r="L1030" i="2"/>
  <c r="N1030" i="2" s="1"/>
  <c r="P1030" i="2" l="1"/>
  <c r="G1031" i="2"/>
  <c r="H1031" i="2" l="1"/>
  <c r="K1031" i="2" s="1"/>
  <c r="M1031" i="2"/>
  <c r="O1031" i="2" l="1"/>
  <c r="L1031" i="2"/>
  <c r="N1031" i="2" s="1"/>
  <c r="G1032" i="2" l="1"/>
  <c r="P1031" i="2"/>
  <c r="H1032" i="2" l="1"/>
  <c r="K1032" i="2" s="1"/>
  <c r="M1032" i="2"/>
  <c r="O1032" i="2" l="1"/>
  <c r="L1032" i="2"/>
  <c r="N1032" i="2" s="1"/>
  <c r="G1033" i="2" l="1"/>
  <c r="P1032" i="2"/>
  <c r="H1033" i="2" l="1"/>
  <c r="K1033" i="2" s="1"/>
  <c r="M1033" i="2"/>
  <c r="O1033" i="2" l="1"/>
  <c r="L1033" i="2"/>
  <c r="N1033" i="2" s="1"/>
  <c r="G1034" i="2" l="1"/>
  <c r="P1033" i="2"/>
  <c r="H1034" i="2" l="1"/>
  <c r="K1034" i="2" s="1"/>
  <c r="M1034" i="2"/>
  <c r="O1034" i="2" l="1"/>
  <c r="L1034" i="2"/>
  <c r="N1034" i="2" s="1"/>
  <c r="G1035" i="2" l="1"/>
  <c r="P1034" i="2"/>
  <c r="H1035" i="2" l="1"/>
  <c r="K1035" i="2" s="1"/>
  <c r="M1035" i="2"/>
  <c r="O1035" i="2" l="1"/>
  <c r="L1035" i="2"/>
  <c r="N1035" i="2" s="1"/>
  <c r="G1036" i="2" l="1"/>
  <c r="P1035" i="2"/>
  <c r="H1036" i="2" l="1"/>
  <c r="K1036" i="2" s="1"/>
  <c r="M1036" i="2"/>
  <c r="O1036" i="2" l="1"/>
  <c r="L1036" i="2"/>
  <c r="N1036" i="2" s="1"/>
  <c r="G1037" i="2" l="1"/>
  <c r="P1036" i="2"/>
  <c r="H1037" i="2" l="1"/>
  <c r="K1037" i="2" s="1"/>
  <c r="M1037" i="2"/>
  <c r="O1037" i="2" l="1"/>
  <c r="L1037" i="2"/>
  <c r="N1037" i="2" s="1"/>
  <c r="P1037" i="2" l="1"/>
  <c r="G1038" i="2"/>
  <c r="H1038" i="2" l="1"/>
  <c r="K1038" i="2" s="1"/>
  <c r="M1038" i="2"/>
  <c r="O1038" i="2" l="1"/>
  <c r="L1038" i="2"/>
  <c r="N1038" i="2" s="1"/>
  <c r="P1038" i="2" l="1"/>
  <c r="G1039" i="2"/>
  <c r="H1039" i="2" l="1"/>
  <c r="K1039" i="2" s="1"/>
  <c r="M1039" i="2"/>
  <c r="O1039" i="2" l="1"/>
  <c r="L1039" i="2"/>
  <c r="N1039" i="2" s="1"/>
  <c r="G1040" i="2" l="1"/>
  <c r="P1039" i="2"/>
  <c r="H1040" i="2" l="1"/>
  <c r="K1040" i="2" s="1"/>
  <c r="M1040" i="2"/>
  <c r="O1040" i="2" l="1"/>
  <c r="L1040" i="2"/>
  <c r="N1040" i="2" s="1"/>
  <c r="G1041" i="2" l="1"/>
  <c r="P1040" i="2"/>
  <c r="H1041" i="2" l="1"/>
  <c r="K1041" i="2" s="1"/>
  <c r="M1041" i="2"/>
  <c r="O1041" i="2" l="1"/>
  <c r="L1041" i="2"/>
  <c r="N1041" i="2" s="1"/>
  <c r="G1042" i="2" l="1"/>
  <c r="P1041" i="2"/>
  <c r="H1042" i="2" l="1"/>
  <c r="K1042" i="2" s="1"/>
  <c r="M1042" i="2"/>
  <c r="O1042" i="2" l="1"/>
  <c r="L1042" i="2"/>
  <c r="N1042" i="2" s="1"/>
  <c r="G1043" i="2" l="1"/>
  <c r="P1042" i="2"/>
  <c r="H1043" i="2" l="1"/>
  <c r="K1043" i="2" s="1"/>
  <c r="M1043" i="2"/>
  <c r="O1043" i="2" l="1"/>
  <c r="L1043" i="2"/>
  <c r="N1043" i="2" s="1"/>
  <c r="G1044" i="2" l="1"/>
  <c r="P1043" i="2"/>
  <c r="H1044" i="2" l="1"/>
  <c r="K1044" i="2" s="1"/>
  <c r="M1044" i="2"/>
  <c r="O1044" i="2" l="1"/>
  <c r="L1044" i="2"/>
  <c r="N1044" i="2" s="1"/>
  <c r="G1045" i="2" l="1"/>
  <c r="P1044" i="2"/>
  <c r="H1045" i="2" l="1"/>
  <c r="K1045" i="2" s="1"/>
  <c r="M1045" i="2"/>
  <c r="O1045" i="2" l="1"/>
  <c r="L1045" i="2"/>
  <c r="N1045" i="2" s="1"/>
  <c r="P1045" i="2" l="1"/>
  <c r="G1046" i="2"/>
  <c r="H1046" i="2" l="1"/>
  <c r="K1046" i="2" s="1"/>
  <c r="M1046" i="2"/>
  <c r="O1046" i="2" l="1"/>
  <c r="L1046" i="2"/>
  <c r="N1046" i="2" s="1"/>
  <c r="P1046" i="2" l="1"/>
  <c r="G1047" i="2"/>
  <c r="H1047" i="2" l="1"/>
  <c r="K1047" i="2" s="1"/>
  <c r="M1047" i="2"/>
  <c r="O1047" i="2" l="1"/>
  <c r="L1047" i="2"/>
  <c r="N1047" i="2" s="1"/>
  <c r="G1048" i="2" l="1"/>
  <c r="P1047" i="2"/>
  <c r="H1048" i="2" l="1"/>
  <c r="K1048" i="2" s="1"/>
  <c r="M1048" i="2"/>
  <c r="O1048" i="2" l="1"/>
  <c r="L1048" i="2"/>
  <c r="N1048" i="2" s="1"/>
  <c r="P1048" i="2" l="1"/>
  <c r="G1049" i="2"/>
  <c r="H1049" i="2" l="1"/>
  <c r="K1049" i="2" s="1"/>
  <c r="M1049" i="2"/>
  <c r="O1049" i="2" l="1"/>
  <c r="L1049" i="2"/>
  <c r="N1049" i="2" s="1"/>
  <c r="G1050" i="2" l="1"/>
  <c r="P1049" i="2"/>
  <c r="H1050" i="2" l="1"/>
  <c r="K1050" i="2" s="1"/>
  <c r="M1050" i="2"/>
  <c r="O1050" i="2" l="1"/>
  <c r="L1050" i="2"/>
  <c r="N1050" i="2" s="1"/>
  <c r="G1051" i="2" l="1"/>
  <c r="P1050" i="2"/>
  <c r="H1051" i="2" l="1"/>
  <c r="K1051" i="2" s="1"/>
  <c r="M1051" i="2"/>
  <c r="O1051" i="2" l="1"/>
  <c r="L1051" i="2"/>
  <c r="N1051" i="2" s="1"/>
  <c r="G1052" i="2" l="1"/>
  <c r="P1051" i="2"/>
  <c r="H1052" i="2" l="1"/>
  <c r="K1052" i="2" s="1"/>
  <c r="M1052" i="2"/>
  <c r="O1052" i="2" l="1"/>
  <c r="L1052" i="2"/>
  <c r="N1052" i="2" s="1"/>
  <c r="G1053" i="2" l="1"/>
  <c r="P1052" i="2"/>
  <c r="H1053" i="2" l="1"/>
  <c r="K1053" i="2" s="1"/>
  <c r="M1053" i="2"/>
  <c r="O1053" i="2" l="1"/>
  <c r="L1053" i="2"/>
  <c r="N1053" i="2" s="1"/>
  <c r="P1053" i="2" l="1"/>
  <c r="G1054" i="2"/>
  <c r="H1054" i="2" l="1"/>
  <c r="K1054" i="2" s="1"/>
  <c r="M1054" i="2"/>
  <c r="O1054" i="2" l="1"/>
  <c r="L1054" i="2"/>
  <c r="N1054" i="2" s="1"/>
  <c r="P1054" i="2" l="1"/>
  <c r="G1055" i="2"/>
  <c r="H1055" i="2" l="1"/>
  <c r="K1055" i="2" s="1"/>
  <c r="M1055" i="2"/>
  <c r="O1055" i="2" l="1"/>
  <c r="L1055" i="2"/>
  <c r="N1055" i="2" s="1"/>
  <c r="G1056" i="2" l="1"/>
  <c r="P1055" i="2"/>
  <c r="H1056" i="2" l="1"/>
  <c r="K1056" i="2" s="1"/>
  <c r="M1056" i="2"/>
  <c r="O1056" i="2" l="1"/>
  <c r="L1056" i="2"/>
  <c r="N1056" i="2" s="1"/>
  <c r="G1057" i="2" l="1"/>
  <c r="P1056" i="2"/>
  <c r="H1057" i="2" l="1"/>
  <c r="K1057" i="2" s="1"/>
  <c r="M1057" i="2"/>
  <c r="O1057" i="2" l="1"/>
  <c r="L1057" i="2"/>
  <c r="N1057" i="2" s="1"/>
  <c r="G1058" i="2" l="1"/>
  <c r="P1057" i="2"/>
  <c r="H1058" i="2" l="1"/>
  <c r="K1058" i="2" s="1"/>
  <c r="M1058" i="2"/>
  <c r="O1058" i="2" l="1"/>
  <c r="L1058" i="2"/>
  <c r="N1058" i="2" s="1"/>
  <c r="G1059" i="2" l="1"/>
  <c r="P1058" i="2"/>
  <c r="H1059" i="2" l="1"/>
  <c r="K1059" i="2" s="1"/>
  <c r="M1059" i="2"/>
  <c r="O1059" i="2" l="1"/>
  <c r="L1059" i="2"/>
  <c r="N1059" i="2" s="1"/>
  <c r="G1060" i="2" l="1"/>
  <c r="P1059" i="2"/>
  <c r="H1060" i="2" l="1"/>
  <c r="K1060" i="2" s="1"/>
  <c r="M1060" i="2"/>
  <c r="O1060" i="2" l="1"/>
  <c r="L1060" i="2"/>
  <c r="N1060" i="2" s="1"/>
  <c r="G1061" i="2" l="1"/>
  <c r="P1060" i="2"/>
  <c r="H1061" i="2" l="1"/>
  <c r="K1061" i="2" s="1"/>
  <c r="M1061" i="2"/>
  <c r="O1061" i="2" l="1"/>
  <c r="L1061" i="2"/>
  <c r="N1061" i="2" s="1"/>
  <c r="P1061" i="2" l="1"/>
  <c r="G1062" i="2"/>
  <c r="H1062" i="2" l="1"/>
  <c r="K1062" i="2" s="1"/>
  <c r="M1062" i="2"/>
  <c r="O1062" i="2" l="1"/>
  <c r="L1062" i="2"/>
  <c r="N1062" i="2" s="1"/>
  <c r="P1062" i="2" l="1"/>
  <c r="G1063" i="2"/>
  <c r="H1063" i="2" l="1"/>
  <c r="K1063" i="2" s="1"/>
  <c r="M1063" i="2"/>
  <c r="O1063" i="2" l="1"/>
  <c r="L1063" i="2"/>
  <c r="N1063" i="2" s="1"/>
  <c r="G1064" i="2" l="1"/>
  <c r="P1063" i="2"/>
  <c r="H1064" i="2" l="1"/>
  <c r="K1064" i="2" s="1"/>
  <c r="M1064" i="2"/>
  <c r="O1064" i="2" l="1"/>
  <c r="L1064" i="2"/>
  <c r="N1064" i="2" s="1"/>
  <c r="G1065" i="2" l="1"/>
  <c r="P1064" i="2"/>
  <c r="H1065" i="2" l="1"/>
  <c r="K1065" i="2" s="1"/>
  <c r="M1065" i="2"/>
  <c r="O1065" i="2" l="1"/>
  <c r="L1065" i="2"/>
  <c r="N1065" i="2" s="1"/>
  <c r="G1066" i="2" l="1"/>
  <c r="P1065" i="2"/>
  <c r="H1066" i="2" l="1"/>
  <c r="K1066" i="2" s="1"/>
  <c r="M1066" i="2"/>
  <c r="O1066" i="2" l="1"/>
  <c r="L1066" i="2"/>
  <c r="N1066" i="2" s="1"/>
  <c r="G1067" i="2" l="1"/>
  <c r="P1066" i="2"/>
  <c r="H1067" i="2" l="1"/>
  <c r="K1067" i="2" s="1"/>
  <c r="M1067" i="2"/>
  <c r="O1067" i="2" l="1"/>
  <c r="L1067" i="2"/>
  <c r="N1067" i="2" s="1"/>
  <c r="G1068" i="2" l="1"/>
  <c r="P1067" i="2"/>
  <c r="H1068" i="2" l="1"/>
  <c r="K1068" i="2" s="1"/>
  <c r="M1068" i="2"/>
  <c r="O1068" i="2" l="1"/>
  <c r="L1068" i="2"/>
  <c r="N1068" i="2" s="1"/>
  <c r="G1069" i="2" l="1"/>
  <c r="P1068" i="2"/>
  <c r="H1069" i="2" l="1"/>
  <c r="K1069" i="2" s="1"/>
  <c r="M1069" i="2"/>
  <c r="O1069" i="2" l="1"/>
  <c r="L1069" i="2"/>
  <c r="N1069" i="2" s="1"/>
  <c r="P1069" i="2" l="1"/>
  <c r="G1070" i="2"/>
  <c r="H1070" i="2" l="1"/>
  <c r="K1070" i="2" s="1"/>
  <c r="M1070" i="2"/>
  <c r="O1070" i="2" l="1"/>
  <c r="L1070" i="2"/>
  <c r="N1070" i="2" s="1"/>
  <c r="P1070" i="2" l="1"/>
  <c r="G1071" i="2"/>
  <c r="H1071" i="2" l="1"/>
  <c r="K1071" i="2" s="1"/>
  <c r="M1071" i="2"/>
  <c r="O1071" i="2" l="1"/>
  <c r="L1071" i="2"/>
  <c r="N1071" i="2" s="1"/>
  <c r="G1072" i="2" l="1"/>
  <c r="P1071" i="2"/>
  <c r="H1072" i="2" l="1"/>
  <c r="K1072" i="2" s="1"/>
  <c r="M1072" i="2"/>
  <c r="O1072" i="2" l="1"/>
  <c r="L1072" i="2"/>
  <c r="N1072" i="2" s="1"/>
  <c r="G1073" i="2" l="1"/>
  <c r="P1072" i="2"/>
  <c r="H1073" i="2" l="1"/>
  <c r="K1073" i="2" s="1"/>
  <c r="M1073" i="2"/>
  <c r="O1073" i="2" l="1"/>
  <c r="L1073" i="2"/>
  <c r="N1073" i="2" s="1"/>
  <c r="G1074" i="2" l="1"/>
  <c r="P1073" i="2"/>
  <c r="H1074" i="2" l="1"/>
  <c r="K1074" i="2" s="1"/>
  <c r="M1074" i="2"/>
  <c r="O1074" i="2" l="1"/>
  <c r="L1074" i="2"/>
  <c r="N1074" i="2" s="1"/>
  <c r="G1075" i="2" l="1"/>
  <c r="P1074" i="2"/>
  <c r="H1075" i="2" l="1"/>
  <c r="K1075" i="2" s="1"/>
  <c r="M1075" i="2"/>
  <c r="O1075" i="2" l="1"/>
  <c r="L1075" i="2"/>
  <c r="N1075" i="2" s="1"/>
  <c r="G1076" i="2" l="1"/>
  <c r="P1075" i="2"/>
  <c r="H1076" i="2" l="1"/>
  <c r="K1076" i="2" s="1"/>
  <c r="M1076" i="2"/>
  <c r="O1076" i="2" l="1"/>
  <c r="L1076" i="2"/>
  <c r="N1076" i="2" s="1"/>
  <c r="G1077" i="2" l="1"/>
  <c r="P1076" i="2"/>
  <c r="H1077" i="2" l="1"/>
  <c r="K1077" i="2" s="1"/>
  <c r="M1077" i="2"/>
  <c r="O1077" i="2" l="1"/>
  <c r="L1077" i="2"/>
  <c r="N1077" i="2" s="1"/>
  <c r="P1077" i="2" l="1"/>
  <c r="G1078" i="2"/>
  <c r="H1078" i="2" l="1"/>
  <c r="K1078" i="2" s="1"/>
  <c r="M1078" i="2"/>
  <c r="O1078" i="2" l="1"/>
  <c r="L1078" i="2"/>
  <c r="N1078" i="2" s="1"/>
  <c r="P1078" i="2" l="1"/>
  <c r="G1079" i="2"/>
  <c r="H1079" i="2" l="1"/>
  <c r="K1079" i="2" s="1"/>
  <c r="M1079" i="2"/>
  <c r="O1079" i="2" l="1"/>
  <c r="L1079" i="2"/>
  <c r="N1079" i="2" s="1"/>
  <c r="G1080" i="2" l="1"/>
  <c r="P1079" i="2"/>
  <c r="H1080" i="2" l="1"/>
  <c r="K1080" i="2" s="1"/>
  <c r="M1080" i="2"/>
  <c r="O1080" i="2" l="1"/>
  <c r="L1080" i="2"/>
  <c r="N1080" i="2" s="1"/>
  <c r="G1081" i="2" l="1"/>
  <c r="P1080" i="2"/>
  <c r="H1081" i="2" l="1"/>
  <c r="K1081" i="2" s="1"/>
  <c r="M1081" i="2"/>
  <c r="O1081" i="2" l="1"/>
  <c r="L1081" i="2"/>
  <c r="N1081" i="2" s="1"/>
  <c r="G1082" i="2" l="1"/>
  <c r="P1081" i="2"/>
  <c r="H1082" i="2" l="1"/>
  <c r="K1082" i="2" s="1"/>
  <c r="M1082" i="2"/>
  <c r="O1082" i="2" l="1"/>
  <c r="L1082" i="2"/>
  <c r="N1082" i="2" s="1"/>
  <c r="G1083" i="2" l="1"/>
  <c r="P1082" i="2"/>
  <c r="H1083" i="2" l="1"/>
  <c r="K1083" i="2" s="1"/>
  <c r="M1083" i="2"/>
  <c r="O1083" i="2" l="1"/>
  <c r="L1083" i="2"/>
  <c r="N1083" i="2" s="1"/>
  <c r="G1084" i="2" l="1"/>
  <c r="P1083" i="2"/>
  <c r="H1084" i="2" l="1"/>
  <c r="K1084" i="2" s="1"/>
  <c r="M1084" i="2"/>
  <c r="O1084" i="2" l="1"/>
  <c r="L1084" i="2"/>
  <c r="N1084" i="2" s="1"/>
  <c r="G1085" i="2" l="1"/>
  <c r="P1084" i="2"/>
  <c r="H1085" i="2" l="1"/>
  <c r="K1085" i="2" s="1"/>
  <c r="M1085" i="2"/>
  <c r="O1085" i="2" l="1"/>
  <c r="L1085" i="2"/>
  <c r="N1085" i="2" s="1"/>
  <c r="P1085" i="2" l="1"/>
  <c r="G1086" i="2"/>
  <c r="H1086" i="2" l="1"/>
  <c r="K1086" i="2" s="1"/>
  <c r="M1086" i="2"/>
  <c r="O1086" i="2" l="1"/>
  <c r="L1086" i="2"/>
  <c r="N1086" i="2" s="1"/>
  <c r="P1086" i="2" l="1"/>
  <c r="G1087" i="2"/>
  <c r="H1087" i="2" l="1"/>
  <c r="K1087" i="2" s="1"/>
  <c r="M1087" i="2"/>
  <c r="O1087" i="2" l="1"/>
  <c r="L1087" i="2"/>
  <c r="N1087" i="2" s="1"/>
  <c r="G1088" i="2" l="1"/>
  <c r="P1087" i="2"/>
  <c r="H1088" i="2" l="1"/>
  <c r="K1088" i="2" s="1"/>
  <c r="M1088" i="2"/>
  <c r="O1088" i="2" l="1"/>
  <c r="L1088" i="2"/>
  <c r="N1088" i="2" s="1"/>
  <c r="G1089" i="2" l="1"/>
  <c r="P1088" i="2"/>
  <c r="H1089" i="2" l="1"/>
  <c r="K1089" i="2" s="1"/>
  <c r="M1089" i="2"/>
  <c r="O1089" i="2" l="1"/>
  <c r="L1089" i="2"/>
  <c r="N1089" i="2" s="1"/>
  <c r="G1090" i="2" l="1"/>
  <c r="P1089" i="2"/>
  <c r="H1090" i="2" l="1"/>
  <c r="K1090" i="2" s="1"/>
  <c r="M1090" i="2"/>
  <c r="O1090" i="2" l="1"/>
  <c r="L1090" i="2"/>
  <c r="N1090" i="2" s="1"/>
  <c r="G1091" i="2" l="1"/>
  <c r="P1090" i="2"/>
  <c r="H1091" i="2" l="1"/>
  <c r="K1091" i="2" s="1"/>
  <c r="M1091" i="2"/>
  <c r="O1091" i="2" l="1"/>
  <c r="L1091" i="2"/>
  <c r="N1091" i="2" s="1"/>
  <c r="G1092" i="2" l="1"/>
  <c r="P1091" i="2"/>
  <c r="H1092" i="2" l="1"/>
  <c r="K1092" i="2" s="1"/>
  <c r="M1092" i="2"/>
  <c r="O1092" i="2" l="1"/>
  <c r="L1092" i="2"/>
  <c r="N1092" i="2" s="1"/>
  <c r="G1093" i="2" l="1"/>
  <c r="P1092" i="2"/>
  <c r="H1093" i="2" l="1"/>
  <c r="K1093" i="2" s="1"/>
  <c r="M1093" i="2"/>
  <c r="O1093" i="2" l="1"/>
  <c r="L1093" i="2"/>
  <c r="N1093" i="2" s="1"/>
  <c r="P1093" i="2" l="1"/>
  <c r="G1094" i="2"/>
  <c r="H1094" i="2" l="1"/>
  <c r="K1094" i="2" s="1"/>
  <c r="M1094" i="2"/>
  <c r="O1094" i="2" l="1"/>
  <c r="L1094" i="2"/>
  <c r="N1094" i="2" s="1"/>
  <c r="P1094" i="2" l="1"/>
  <c r="G1095" i="2"/>
  <c r="H1095" i="2" l="1"/>
  <c r="K1095" i="2" s="1"/>
  <c r="M1095" i="2"/>
  <c r="O1095" i="2" l="1"/>
  <c r="L1095" i="2"/>
  <c r="N1095" i="2" s="1"/>
  <c r="G1096" i="2" l="1"/>
  <c r="P1095" i="2"/>
  <c r="H1096" i="2" l="1"/>
  <c r="K1096" i="2" s="1"/>
  <c r="M1096" i="2"/>
  <c r="O1096" i="2" l="1"/>
  <c r="L1096" i="2"/>
  <c r="N1096" i="2" s="1"/>
  <c r="G1097" i="2" l="1"/>
  <c r="P1096" i="2"/>
  <c r="H1097" i="2" l="1"/>
  <c r="K1097" i="2" s="1"/>
  <c r="M1097" i="2"/>
  <c r="O1097" i="2" l="1"/>
  <c r="L1097" i="2"/>
  <c r="N1097" i="2" s="1"/>
  <c r="G1098" i="2" l="1"/>
  <c r="P1097" i="2"/>
  <c r="H1098" i="2" l="1"/>
  <c r="K1098" i="2" s="1"/>
  <c r="M1098" i="2"/>
  <c r="O1098" i="2" l="1"/>
  <c r="L1098" i="2"/>
  <c r="N1098" i="2" s="1"/>
  <c r="G1099" i="2" l="1"/>
  <c r="P1098" i="2"/>
  <c r="H1099" i="2" l="1"/>
  <c r="K1099" i="2" s="1"/>
  <c r="M1099" i="2"/>
  <c r="O1099" i="2" l="1"/>
  <c r="L1099" i="2"/>
  <c r="N1099" i="2" s="1"/>
  <c r="G1100" i="2" l="1"/>
  <c r="P1099" i="2"/>
  <c r="H1100" i="2" l="1"/>
  <c r="K1100" i="2" s="1"/>
  <c r="M1100" i="2"/>
  <c r="O1100" i="2" l="1"/>
  <c r="L1100" i="2"/>
  <c r="N1100" i="2" s="1"/>
  <c r="G1101" i="2" l="1"/>
  <c r="P1100" i="2"/>
  <c r="H1101" i="2" l="1"/>
  <c r="K1101" i="2" s="1"/>
  <c r="M1101" i="2"/>
  <c r="O1101" i="2" l="1"/>
  <c r="L1101" i="2"/>
  <c r="N1101" i="2" s="1"/>
  <c r="P1101" i="2" l="1"/>
  <c r="G1102" i="2"/>
  <c r="H1102" i="2" l="1"/>
  <c r="K1102" i="2" s="1"/>
  <c r="M1102" i="2"/>
  <c r="O1102" i="2" l="1"/>
  <c r="L1102" i="2"/>
  <c r="N1102" i="2" s="1"/>
  <c r="P1102" i="2" l="1"/>
  <c r="G1103" i="2"/>
  <c r="H1103" i="2" l="1"/>
  <c r="K1103" i="2" s="1"/>
  <c r="M1103" i="2"/>
  <c r="O1103" i="2" l="1"/>
  <c r="L1103" i="2"/>
  <c r="N1103" i="2" s="1"/>
  <c r="G1104" i="2" l="1"/>
  <c r="P1103" i="2"/>
  <c r="H1104" i="2" l="1"/>
  <c r="K1104" i="2" s="1"/>
  <c r="M1104" i="2"/>
  <c r="O1104" i="2" l="1"/>
  <c r="L1104" i="2"/>
  <c r="N1104" i="2" s="1"/>
  <c r="G1105" i="2" l="1"/>
  <c r="P1104" i="2"/>
  <c r="H1105" i="2" l="1"/>
  <c r="K1105" i="2" s="1"/>
  <c r="M1105" i="2"/>
  <c r="O1105" i="2" l="1"/>
  <c r="L1105" i="2"/>
  <c r="N1105" i="2" s="1"/>
  <c r="G1106" i="2" l="1"/>
  <c r="P1105" i="2"/>
  <c r="H1106" i="2" l="1"/>
  <c r="K1106" i="2" s="1"/>
  <c r="M1106" i="2"/>
  <c r="O1106" i="2" l="1"/>
  <c r="L1106" i="2"/>
  <c r="N1106" i="2" s="1"/>
  <c r="G1107" i="2" l="1"/>
  <c r="P1106" i="2"/>
  <c r="H1107" i="2" l="1"/>
  <c r="K1107" i="2" s="1"/>
  <c r="M1107" i="2"/>
  <c r="O1107" i="2" l="1"/>
  <c r="L1107" i="2"/>
  <c r="N1107" i="2" s="1"/>
  <c r="G1108" i="2" l="1"/>
  <c r="P1107" i="2"/>
  <c r="H1108" i="2" l="1"/>
  <c r="K1108" i="2" s="1"/>
  <c r="M1108" i="2"/>
  <c r="O1108" i="2" l="1"/>
  <c r="L1108" i="2"/>
  <c r="N1108" i="2" s="1"/>
  <c r="G1109" i="2" l="1"/>
  <c r="P1108" i="2"/>
  <c r="H1109" i="2" l="1"/>
  <c r="K1109" i="2" s="1"/>
  <c r="M1109" i="2"/>
  <c r="O1109" i="2" l="1"/>
  <c r="L1109" i="2"/>
  <c r="N1109" i="2" s="1"/>
  <c r="G1110" i="2" l="1"/>
  <c r="P1109" i="2"/>
  <c r="H1110" i="2" l="1"/>
  <c r="K1110" i="2" s="1"/>
  <c r="M1110" i="2"/>
  <c r="O1110" i="2" l="1"/>
  <c r="L1110" i="2"/>
  <c r="N1110" i="2" s="1"/>
  <c r="G1111" i="2" l="1"/>
  <c r="P1110" i="2"/>
  <c r="H1111" i="2" l="1"/>
  <c r="K1111" i="2" s="1"/>
  <c r="M1111" i="2"/>
  <c r="O1111" i="2" l="1"/>
  <c r="L1111" i="2"/>
  <c r="N1111" i="2" s="1"/>
  <c r="G1112" i="2" l="1"/>
  <c r="P1111" i="2"/>
  <c r="H1112" i="2" l="1"/>
  <c r="K1112" i="2" s="1"/>
  <c r="M1112" i="2"/>
  <c r="O1112" i="2" l="1"/>
  <c r="L1112" i="2"/>
  <c r="N1112" i="2" s="1"/>
  <c r="G1113" i="2" l="1"/>
  <c r="P1112" i="2"/>
  <c r="H1113" i="2" l="1"/>
  <c r="K1113" i="2" s="1"/>
  <c r="M1113" i="2"/>
  <c r="O1113" i="2" l="1"/>
  <c r="L1113" i="2"/>
  <c r="N1113" i="2" s="1"/>
  <c r="G1114" i="2" l="1"/>
  <c r="P1113" i="2"/>
  <c r="H1114" i="2" l="1"/>
  <c r="K1114" i="2" s="1"/>
  <c r="M1114" i="2"/>
  <c r="O1114" i="2" l="1"/>
  <c r="L1114" i="2"/>
  <c r="N1114" i="2" s="1"/>
  <c r="P1114" i="2" l="1"/>
  <c r="G1115" i="2"/>
  <c r="H1115" i="2" l="1"/>
  <c r="K1115" i="2" s="1"/>
  <c r="M1115" i="2"/>
  <c r="O1115" i="2" l="1"/>
  <c r="L1115" i="2"/>
  <c r="N1115" i="2" s="1"/>
  <c r="P1115" i="2" l="1"/>
  <c r="G1116" i="2"/>
  <c r="H1116" i="2" l="1"/>
  <c r="K1116" i="2" s="1"/>
  <c r="M1116" i="2"/>
  <c r="O1116" i="2" l="1"/>
  <c r="L1116" i="2"/>
  <c r="N1116" i="2" s="1"/>
  <c r="P1116" i="2" l="1"/>
  <c r="G1117" i="2"/>
  <c r="H1117" i="2" l="1"/>
  <c r="K1117" i="2" s="1"/>
  <c r="M1117" i="2"/>
  <c r="O1117" i="2" l="1"/>
  <c r="L1117" i="2"/>
  <c r="N1117" i="2" s="1"/>
  <c r="G1118" i="2" l="1"/>
  <c r="P1117" i="2"/>
  <c r="H1118" i="2" l="1"/>
  <c r="K1118" i="2" s="1"/>
  <c r="M1118" i="2"/>
  <c r="O1118" i="2" l="1"/>
  <c r="L1118" i="2"/>
  <c r="N1118" i="2" s="1"/>
  <c r="G1119" i="2" l="1"/>
  <c r="P1118" i="2"/>
  <c r="H1119" i="2" l="1"/>
  <c r="K1119" i="2" s="1"/>
  <c r="M1119" i="2"/>
  <c r="O1119" i="2" l="1"/>
  <c r="L1119" i="2"/>
  <c r="N1119" i="2" s="1"/>
  <c r="P1119" i="2" l="1"/>
  <c r="G1120" i="2"/>
  <c r="H1120" i="2" l="1"/>
  <c r="K1120" i="2" s="1"/>
  <c r="M1120" i="2"/>
  <c r="O1120" i="2" l="1"/>
  <c r="L1120" i="2"/>
  <c r="N1120" i="2" s="1"/>
  <c r="G1121" i="2" l="1"/>
  <c r="P1120" i="2"/>
  <c r="H1121" i="2" l="1"/>
  <c r="K1121" i="2" s="1"/>
  <c r="M1121" i="2"/>
  <c r="O1121" i="2" l="1"/>
  <c r="L1121" i="2"/>
  <c r="N1121" i="2" s="1"/>
  <c r="G1122" i="2" l="1"/>
  <c r="P1121" i="2"/>
  <c r="H1122" i="2" l="1"/>
  <c r="K1122" i="2" s="1"/>
  <c r="M1122" i="2"/>
  <c r="O1122" i="2" l="1"/>
  <c r="L1122" i="2"/>
  <c r="N1122" i="2" s="1"/>
  <c r="P1122" i="2" l="1"/>
  <c r="G1123" i="2"/>
  <c r="H1123" i="2" l="1"/>
  <c r="K1123" i="2" s="1"/>
  <c r="M1123" i="2"/>
  <c r="O1123" i="2" l="1"/>
  <c r="L1123" i="2"/>
  <c r="N1123" i="2" s="1"/>
  <c r="P1123" i="2" l="1"/>
  <c r="G1124" i="2"/>
  <c r="H1124" i="2" l="1"/>
  <c r="K1124" i="2" s="1"/>
  <c r="M1124" i="2"/>
  <c r="O1124" i="2" l="1"/>
  <c r="L1124" i="2"/>
  <c r="N1124" i="2" s="1"/>
  <c r="G1125" i="2" l="1"/>
  <c r="P1124" i="2"/>
  <c r="H1125" i="2" l="1"/>
  <c r="K1125" i="2" s="1"/>
  <c r="M1125" i="2"/>
  <c r="O1125" i="2" l="1"/>
  <c r="L1125" i="2"/>
  <c r="N1125" i="2" s="1"/>
  <c r="G1126" i="2" l="1"/>
  <c r="P1125" i="2"/>
  <c r="H1126" i="2" l="1"/>
  <c r="K1126" i="2" s="1"/>
  <c r="M1126" i="2"/>
  <c r="O1126" i="2" l="1"/>
  <c r="L1126" i="2"/>
  <c r="N1126" i="2" s="1"/>
  <c r="G1127" i="2" l="1"/>
  <c r="P1126" i="2"/>
  <c r="H1127" i="2" l="1"/>
  <c r="K1127" i="2" s="1"/>
  <c r="M1127" i="2"/>
  <c r="O1127" i="2" l="1"/>
  <c r="L1127" i="2"/>
  <c r="N1127" i="2" s="1"/>
  <c r="G1128" i="2" l="1"/>
  <c r="P1127" i="2"/>
  <c r="H1128" i="2" l="1"/>
  <c r="K1128" i="2" s="1"/>
  <c r="M1128" i="2"/>
  <c r="O1128" i="2" l="1"/>
  <c r="L1128" i="2"/>
  <c r="N1128" i="2" s="1"/>
  <c r="G1129" i="2" l="1"/>
  <c r="P1128" i="2"/>
  <c r="H1129" i="2" l="1"/>
  <c r="K1129" i="2" s="1"/>
  <c r="M1129" i="2"/>
  <c r="O1129" i="2" l="1"/>
  <c r="L1129" i="2"/>
  <c r="N1129" i="2" s="1"/>
  <c r="G1130" i="2" l="1"/>
  <c r="P1129" i="2"/>
  <c r="H1130" i="2" l="1"/>
  <c r="K1130" i="2" s="1"/>
  <c r="M1130" i="2"/>
  <c r="O1130" i="2" l="1"/>
  <c r="L1130" i="2"/>
  <c r="N1130" i="2" s="1"/>
  <c r="P1130" i="2" l="1"/>
  <c r="G1131" i="2"/>
  <c r="H1131" i="2" l="1"/>
  <c r="K1131" i="2" s="1"/>
  <c r="M1131" i="2"/>
  <c r="O1131" i="2" l="1"/>
  <c r="L1131" i="2"/>
  <c r="N1131" i="2" s="1"/>
  <c r="P1131" i="2" l="1"/>
  <c r="G1132" i="2"/>
  <c r="H1132" i="2" l="1"/>
  <c r="K1132" i="2" s="1"/>
  <c r="M1132" i="2"/>
  <c r="O1132" i="2" l="1"/>
  <c r="L1132" i="2"/>
  <c r="N1132" i="2" s="1"/>
  <c r="G1133" i="2" l="1"/>
  <c r="P1132" i="2"/>
  <c r="H1133" i="2" l="1"/>
  <c r="K1133" i="2" s="1"/>
  <c r="M1133" i="2"/>
  <c r="O1133" i="2" l="1"/>
  <c r="L1133" i="2"/>
  <c r="N1133" i="2" s="1"/>
  <c r="G1134" i="2" l="1"/>
  <c r="P1133" i="2"/>
  <c r="H1134" i="2" l="1"/>
  <c r="K1134" i="2" s="1"/>
  <c r="M1134" i="2"/>
  <c r="O1134" i="2" l="1"/>
  <c r="L1134" i="2"/>
  <c r="N1134" i="2" s="1"/>
  <c r="P1134" i="2" l="1"/>
  <c r="G1135" i="2"/>
  <c r="H1135" i="2" l="1"/>
  <c r="K1135" i="2" s="1"/>
  <c r="M1135" i="2"/>
  <c r="O1135" i="2" l="1"/>
  <c r="L1135" i="2"/>
  <c r="N1135" i="2" s="1"/>
  <c r="G1136" i="2" l="1"/>
  <c r="P1135" i="2"/>
  <c r="H1136" i="2" l="1"/>
  <c r="K1136" i="2" s="1"/>
  <c r="M1136" i="2"/>
  <c r="O1136" i="2" l="1"/>
  <c r="L1136" i="2"/>
  <c r="N1136" i="2" s="1"/>
  <c r="G1137" i="2" l="1"/>
  <c r="P1136" i="2"/>
  <c r="H1137" i="2" l="1"/>
  <c r="K1137" i="2" s="1"/>
  <c r="M1137" i="2"/>
  <c r="O1137" i="2" l="1"/>
  <c r="L1137" i="2"/>
  <c r="N1137" i="2" s="1"/>
  <c r="G1138" i="2" l="1"/>
  <c r="P1137" i="2"/>
  <c r="H1138" i="2" l="1"/>
  <c r="K1138" i="2" s="1"/>
  <c r="M1138" i="2"/>
  <c r="O1138" i="2" l="1"/>
  <c r="L1138" i="2"/>
  <c r="N1138" i="2" s="1"/>
  <c r="P1138" i="2" l="1"/>
  <c r="G1139" i="2"/>
  <c r="H1139" i="2" l="1"/>
  <c r="K1139" i="2" s="1"/>
  <c r="M1139" i="2"/>
  <c r="O1139" i="2" l="1"/>
  <c r="L1139" i="2"/>
  <c r="N1139" i="2" s="1"/>
  <c r="P1139" i="2" l="1"/>
  <c r="G1140" i="2"/>
  <c r="H1140" i="2" l="1"/>
  <c r="K1140" i="2" s="1"/>
  <c r="M1140" i="2"/>
  <c r="O1140" i="2" l="1"/>
  <c r="L1140" i="2"/>
  <c r="N1140" i="2" s="1"/>
  <c r="G1141" i="2" l="1"/>
  <c r="P1140" i="2"/>
  <c r="H1141" i="2" l="1"/>
  <c r="K1141" i="2" s="1"/>
  <c r="M1141" i="2"/>
  <c r="O1141" i="2" l="1"/>
  <c r="L1141" i="2"/>
  <c r="N1141" i="2" s="1"/>
  <c r="G1142" i="2" l="1"/>
  <c r="P1141" i="2"/>
  <c r="H1142" i="2" l="1"/>
  <c r="K1142" i="2" s="1"/>
  <c r="M1142" i="2"/>
  <c r="O1142" i="2" l="1"/>
  <c r="L1142" i="2"/>
  <c r="N1142" i="2" s="1"/>
  <c r="G1143" i="2" l="1"/>
  <c r="P1142" i="2"/>
  <c r="H1143" i="2" l="1"/>
  <c r="K1143" i="2" s="1"/>
  <c r="M1143" i="2"/>
  <c r="O1143" i="2" l="1"/>
  <c r="L1143" i="2"/>
  <c r="N1143" i="2" s="1"/>
  <c r="G1144" i="2" l="1"/>
  <c r="P1143" i="2"/>
  <c r="H1144" i="2" l="1"/>
  <c r="K1144" i="2" s="1"/>
  <c r="M1144" i="2"/>
  <c r="O1144" i="2" l="1"/>
  <c r="L1144" i="2"/>
  <c r="N1144" i="2" s="1"/>
  <c r="G1145" i="2" l="1"/>
  <c r="P1144" i="2"/>
  <c r="H1145" i="2" l="1"/>
  <c r="K1145" i="2" s="1"/>
  <c r="M1145" i="2"/>
  <c r="O1145" i="2" l="1"/>
  <c r="L1145" i="2"/>
  <c r="N1145" i="2" s="1"/>
  <c r="G1146" i="2" l="1"/>
  <c r="P1145" i="2"/>
  <c r="H1146" i="2" l="1"/>
  <c r="K1146" i="2" s="1"/>
  <c r="M1146" i="2"/>
  <c r="O1146" i="2" l="1"/>
  <c r="L1146" i="2"/>
  <c r="N1146" i="2" s="1"/>
  <c r="P1146" i="2" l="1"/>
  <c r="G1147" i="2"/>
  <c r="H1147" i="2" l="1"/>
  <c r="K1147" i="2" s="1"/>
  <c r="M1147" i="2"/>
  <c r="O1147" i="2" l="1"/>
  <c r="L1147" i="2"/>
  <c r="N1147" i="2" s="1"/>
  <c r="P1147" i="2" l="1"/>
  <c r="G1148" i="2"/>
  <c r="H1148" i="2" l="1"/>
  <c r="K1148" i="2" s="1"/>
  <c r="M1148" i="2"/>
  <c r="O1148" i="2" l="1"/>
  <c r="L1148" i="2"/>
  <c r="N1148" i="2" s="1"/>
  <c r="G1149" i="2" l="1"/>
  <c r="P1148" i="2"/>
  <c r="H1149" i="2" l="1"/>
  <c r="K1149" i="2" s="1"/>
  <c r="M1149" i="2"/>
  <c r="O1149" i="2" l="1"/>
  <c r="L1149" i="2"/>
  <c r="N1149" i="2" s="1"/>
  <c r="G1150" i="2" l="1"/>
  <c r="P1149" i="2"/>
  <c r="H1150" i="2" l="1"/>
  <c r="K1150" i="2" s="1"/>
  <c r="M1150" i="2"/>
  <c r="O1150" i="2" l="1"/>
  <c r="L1150" i="2"/>
  <c r="N1150" i="2" s="1"/>
  <c r="G1151" i="2" l="1"/>
  <c r="P1150" i="2"/>
  <c r="H1151" i="2" l="1"/>
  <c r="K1151" i="2" s="1"/>
  <c r="M1151" i="2"/>
  <c r="O1151" i="2" l="1"/>
  <c r="L1151" i="2"/>
  <c r="N1151" i="2" s="1"/>
  <c r="G1152" i="2" l="1"/>
  <c r="P1151" i="2"/>
  <c r="H1152" i="2" l="1"/>
  <c r="K1152" i="2" s="1"/>
  <c r="M1152" i="2"/>
  <c r="O1152" i="2" l="1"/>
  <c r="L1152" i="2"/>
  <c r="N1152" i="2" s="1"/>
  <c r="G1153" i="2" l="1"/>
  <c r="P1152" i="2"/>
  <c r="H1153" i="2" l="1"/>
  <c r="K1153" i="2" s="1"/>
  <c r="M1153" i="2"/>
  <c r="O1153" i="2" l="1"/>
  <c r="L1153" i="2"/>
  <c r="N1153" i="2" s="1"/>
  <c r="G1154" i="2" l="1"/>
  <c r="P1153" i="2"/>
  <c r="H1154" i="2" l="1"/>
  <c r="K1154" i="2" s="1"/>
  <c r="M1154" i="2"/>
  <c r="O1154" i="2" l="1"/>
  <c r="L1154" i="2"/>
  <c r="N1154" i="2" s="1"/>
  <c r="P1154" i="2" l="1"/>
  <c r="G1155" i="2"/>
  <c r="H1155" i="2" l="1"/>
  <c r="K1155" i="2" s="1"/>
  <c r="M1155" i="2"/>
  <c r="O1155" i="2" l="1"/>
  <c r="L1155" i="2"/>
  <c r="N1155" i="2" s="1"/>
  <c r="P1155" i="2" l="1"/>
  <c r="G1156" i="2"/>
  <c r="H1156" i="2" l="1"/>
  <c r="K1156" i="2" s="1"/>
  <c r="M1156" i="2"/>
  <c r="O1156" i="2" l="1"/>
  <c r="L1156" i="2"/>
  <c r="N1156" i="2" s="1"/>
  <c r="G1157" i="2" l="1"/>
  <c r="P1156" i="2"/>
  <c r="H1157" i="2" l="1"/>
  <c r="K1157" i="2" s="1"/>
  <c r="M1157" i="2"/>
  <c r="O1157" i="2" l="1"/>
  <c r="L1157" i="2"/>
  <c r="N1157" i="2" s="1"/>
  <c r="G1158" i="2" l="1"/>
  <c r="P1157" i="2"/>
  <c r="H1158" i="2" l="1"/>
  <c r="K1158" i="2" s="1"/>
  <c r="M1158" i="2"/>
  <c r="O1158" i="2" l="1"/>
  <c r="L1158" i="2"/>
  <c r="N1158" i="2" s="1"/>
  <c r="G1159" i="2" l="1"/>
  <c r="P1158" i="2"/>
  <c r="H1159" i="2" l="1"/>
  <c r="K1159" i="2" s="1"/>
  <c r="M1159" i="2"/>
  <c r="O1159" i="2" l="1"/>
  <c r="L1159" i="2"/>
  <c r="N1159" i="2" s="1"/>
  <c r="G1160" i="2" l="1"/>
  <c r="P1159" i="2"/>
  <c r="H1160" i="2" l="1"/>
  <c r="K1160" i="2" s="1"/>
  <c r="M1160" i="2"/>
  <c r="O1160" i="2" l="1"/>
  <c r="L1160" i="2"/>
  <c r="N1160" i="2" s="1"/>
  <c r="G1161" i="2" l="1"/>
  <c r="P1160" i="2"/>
  <c r="H1161" i="2" l="1"/>
  <c r="K1161" i="2" s="1"/>
  <c r="M1161" i="2"/>
  <c r="O1161" i="2" l="1"/>
  <c r="L1161" i="2"/>
  <c r="N1161" i="2" s="1"/>
  <c r="G1162" i="2" l="1"/>
  <c r="P1161" i="2"/>
  <c r="H1162" i="2" l="1"/>
  <c r="K1162" i="2" s="1"/>
  <c r="M1162" i="2"/>
  <c r="O1162" i="2" l="1"/>
  <c r="L1162" i="2"/>
  <c r="N1162" i="2" s="1"/>
  <c r="P1162" i="2" l="1"/>
  <c r="G1163" i="2"/>
  <c r="H1163" i="2" l="1"/>
  <c r="K1163" i="2" s="1"/>
  <c r="M1163" i="2"/>
  <c r="O1163" i="2" l="1"/>
  <c r="L1163" i="2"/>
  <c r="N1163" i="2" s="1"/>
  <c r="P1163" i="2" l="1"/>
  <c r="G1164" i="2"/>
  <c r="H1164" i="2" l="1"/>
  <c r="K1164" i="2" s="1"/>
  <c r="M1164" i="2"/>
  <c r="O1164" i="2" l="1"/>
  <c r="L1164" i="2"/>
  <c r="N1164" i="2" s="1"/>
  <c r="G1165" i="2" l="1"/>
  <c r="P1164" i="2"/>
  <c r="H1165" i="2" l="1"/>
  <c r="K1165" i="2" s="1"/>
  <c r="M1165" i="2"/>
  <c r="O1165" i="2" l="1"/>
  <c r="L1165" i="2"/>
  <c r="N1165" i="2" s="1"/>
  <c r="G1166" i="2" l="1"/>
  <c r="P1165" i="2"/>
  <c r="H1166" i="2" l="1"/>
  <c r="K1166" i="2" s="1"/>
  <c r="M1166" i="2"/>
  <c r="O1166" i="2" l="1"/>
  <c r="L1166" i="2"/>
  <c r="N1166" i="2" s="1"/>
  <c r="G1167" i="2" l="1"/>
  <c r="P1166" i="2"/>
  <c r="H1167" i="2" l="1"/>
  <c r="K1167" i="2" s="1"/>
  <c r="M1167" i="2"/>
  <c r="O1167" i="2" l="1"/>
  <c r="L1167" i="2"/>
  <c r="N1167" i="2" s="1"/>
  <c r="G1168" i="2" l="1"/>
  <c r="P1167" i="2"/>
  <c r="H1168" i="2" l="1"/>
  <c r="K1168" i="2" s="1"/>
  <c r="M1168" i="2"/>
  <c r="O1168" i="2" l="1"/>
  <c r="L1168" i="2"/>
  <c r="N1168" i="2" s="1"/>
  <c r="G1169" i="2" l="1"/>
  <c r="P1168" i="2"/>
  <c r="H1169" i="2" l="1"/>
  <c r="K1169" i="2" s="1"/>
  <c r="M1169" i="2"/>
  <c r="O1169" i="2" l="1"/>
  <c r="L1169" i="2"/>
  <c r="N1169" i="2" s="1"/>
  <c r="G1170" i="2" l="1"/>
  <c r="P1169" i="2"/>
  <c r="H1170" i="2" l="1"/>
  <c r="K1170" i="2" s="1"/>
  <c r="M1170" i="2"/>
  <c r="O1170" i="2" l="1"/>
  <c r="L1170" i="2"/>
  <c r="N1170" i="2" s="1"/>
  <c r="P1170" i="2" l="1"/>
  <c r="G1171" i="2"/>
  <c r="H1171" i="2" l="1"/>
  <c r="K1171" i="2" s="1"/>
  <c r="M1171" i="2"/>
  <c r="O1171" i="2" l="1"/>
  <c r="L1171" i="2"/>
  <c r="N1171" i="2" s="1"/>
  <c r="P1171" i="2" l="1"/>
  <c r="G1172" i="2"/>
  <c r="H1172" i="2" l="1"/>
  <c r="K1172" i="2" s="1"/>
  <c r="M1172" i="2"/>
  <c r="O1172" i="2" l="1"/>
  <c r="L1172" i="2"/>
  <c r="N1172" i="2" s="1"/>
  <c r="G1173" i="2" l="1"/>
  <c r="P1172" i="2"/>
  <c r="H1173" i="2" l="1"/>
  <c r="K1173" i="2" s="1"/>
  <c r="M1173" i="2"/>
  <c r="O1173" i="2" l="1"/>
  <c r="L1173" i="2"/>
  <c r="N1173" i="2" s="1"/>
  <c r="G1174" i="2" l="1"/>
  <c r="P1173" i="2"/>
  <c r="H1174" i="2" l="1"/>
  <c r="K1174" i="2" s="1"/>
  <c r="M1174" i="2"/>
  <c r="O1174" i="2" l="1"/>
  <c r="L1174" i="2"/>
  <c r="N1174" i="2" s="1"/>
  <c r="G1175" i="2" l="1"/>
  <c r="P1174" i="2"/>
  <c r="H1175" i="2" l="1"/>
  <c r="K1175" i="2" s="1"/>
  <c r="M1175" i="2"/>
  <c r="O1175" i="2" l="1"/>
  <c r="L1175" i="2"/>
  <c r="N1175" i="2" s="1"/>
  <c r="G1176" i="2" l="1"/>
  <c r="P1175" i="2"/>
  <c r="H1176" i="2" l="1"/>
  <c r="K1176" i="2" s="1"/>
  <c r="M1176" i="2"/>
  <c r="O1176" i="2" l="1"/>
  <c r="L1176" i="2"/>
  <c r="N1176" i="2" s="1"/>
  <c r="G1177" i="2" l="1"/>
  <c r="P1176" i="2"/>
  <c r="H1177" i="2" l="1"/>
  <c r="K1177" i="2" s="1"/>
  <c r="M1177" i="2"/>
  <c r="O1177" i="2" l="1"/>
  <c r="L1177" i="2"/>
  <c r="N1177" i="2" s="1"/>
  <c r="P1177" i="2" l="1"/>
  <c r="G1178" i="2"/>
  <c r="H1178" i="2" l="1"/>
  <c r="K1178" i="2" s="1"/>
  <c r="M1178" i="2"/>
  <c r="O1178" i="2" l="1"/>
  <c r="L1178" i="2"/>
  <c r="N1178" i="2" s="1"/>
  <c r="G1179" i="2" l="1"/>
  <c r="P1178" i="2"/>
  <c r="H1179" i="2" l="1"/>
  <c r="K1179" i="2" s="1"/>
  <c r="M1179" i="2"/>
  <c r="O1179" i="2" l="1"/>
  <c r="L1179" i="2"/>
  <c r="N1179" i="2" s="1"/>
  <c r="G1180" i="2" l="1"/>
  <c r="P1179" i="2"/>
  <c r="H1180" i="2" l="1"/>
  <c r="K1180" i="2" s="1"/>
  <c r="M1180" i="2"/>
  <c r="O1180" i="2" l="1"/>
  <c r="L1180" i="2"/>
  <c r="N1180" i="2" s="1"/>
  <c r="G1181" i="2" l="1"/>
  <c r="P1180" i="2"/>
  <c r="H1181" i="2" l="1"/>
  <c r="K1181" i="2" s="1"/>
  <c r="M1181" i="2"/>
  <c r="O1181" i="2" l="1"/>
  <c r="L1181" i="2"/>
  <c r="N1181" i="2" s="1"/>
  <c r="G1182" i="2" l="1"/>
  <c r="P1181" i="2"/>
  <c r="H1182" i="2" l="1"/>
  <c r="K1182" i="2" s="1"/>
  <c r="M1182" i="2"/>
  <c r="O1182" i="2" l="1"/>
  <c r="L1182" i="2"/>
  <c r="N1182" i="2" s="1"/>
  <c r="G1183" i="2" l="1"/>
  <c r="P1182" i="2"/>
  <c r="H1183" i="2" l="1"/>
  <c r="K1183" i="2" s="1"/>
  <c r="M1183" i="2"/>
  <c r="O1183" i="2" l="1"/>
  <c r="L1183" i="2"/>
  <c r="N1183" i="2" s="1"/>
  <c r="G1184" i="2" l="1"/>
  <c r="P1183" i="2"/>
  <c r="H1184" i="2" l="1"/>
  <c r="K1184" i="2" s="1"/>
  <c r="M1184" i="2"/>
  <c r="O1184" i="2" l="1"/>
  <c r="L1184" i="2"/>
  <c r="N1184" i="2" s="1"/>
  <c r="P1184" i="2" l="1"/>
  <c r="G1185" i="2"/>
  <c r="H1185" i="2" l="1"/>
  <c r="K1185" i="2" s="1"/>
  <c r="M1185" i="2"/>
  <c r="O1185" i="2" l="1"/>
  <c r="L1185" i="2"/>
  <c r="N1185" i="2" s="1"/>
  <c r="P1185" i="2" l="1"/>
  <c r="G1186" i="2"/>
  <c r="H1186" i="2" l="1"/>
  <c r="K1186" i="2" s="1"/>
  <c r="M1186" i="2"/>
  <c r="O1186" i="2" l="1"/>
  <c r="L1186" i="2"/>
  <c r="N1186" i="2" s="1"/>
  <c r="G1187" i="2" l="1"/>
  <c r="P1186" i="2"/>
  <c r="H1187" i="2" l="1"/>
  <c r="K1187" i="2" s="1"/>
  <c r="M1187" i="2"/>
  <c r="O1187" i="2" l="1"/>
  <c r="L1187" i="2"/>
  <c r="N1187" i="2" s="1"/>
  <c r="G1188" i="2" l="1"/>
  <c r="P1187" i="2"/>
  <c r="H1188" i="2" l="1"/>
  <c r="K1188" i="2" s="1"/>
  <c r="M1188" i="2"/>
  <c r="O1188" i="2" l="1"/>
  <c r="L1188" i="2"/>
  <c r="N1188" i="2" s="1"/>
  <c r="G1189" i="2" l="1"/>
  <c r="P1188" i="2"/>
  <c r="H1189" i="2" l="1"/>
  <c r="K1189" i="2" s="1"/>
  <c r="M1189" i="2"/>
  <c r="O1189" i="2" l="1"/>
  <c r="L1189" i="2"/>
  <c r="N1189" i="2" s="1"/>
  <c r="G1190" i="2" l="1"/>
  <c r="P1189" i="2"/>
  <c r="H1190" i="2" l="1"/>
  <c r="K1190" i="2" s="1"/>
  <c r="M1190" i="2"/>
  <c r="O1190" i="2" l="1"/>
  <c r="L1190" i="2"/>
  <c r="N1190" i="2" s="1"/>
  <c r="G1191" i="2" l="1"/>
  <c r="P1190" i="2"/>
  <c r="H1191" i="2" l="1"/>
  <c r="K1191" i="2" s="1"/>
  <c r="M1191" i="2"/>
  <c r="O1191" i="2" l="1"/>
  <c r="L1191" i="2"/>
  <c r="N1191" i="2" s="1"/>
  <c r="G1192" i="2" l="1"/>
  <c r="P1191" i="2"/>
  <c r="H1192" i="2" l="1"/>
  <c r="K1192" i="2" s="1"/>
  <c r="M1192" i="2"/>
  <c r="O1192" i="2" l="1"/>
  <c r="L1192" i="2"/>
  <c r="N1192" i="2" s="1"/>
  <c r="P1192" i="2" l="1"/>
  <c r="G1193" i="2"/>
  <c r="H1193" i="2" l="1"/>
  <c r="K1193" i="2" s="1"/>
  <c r="M1193" i="2"/>
  <c r="O1193" i="2" l="1"/>
  <c r="L1193" i="2"/>
  <c r="N1193" i="2" s="1"/>
  <c r="P1193" i="2" l="1"/>
  <c r="G1194" i="2"/>
  <c r="H1194" i="2" l="1"/>
  <c r="K1194" i="2" s="1"/>
  <c r="M1194" i="2"/>
  <c r="O1194" i="2" l="1"/>
  <c r="L1194" i="2"/>
  <c r="N1194" i="2" s="1"/>
  <c r="G1195" i="2" l="1"/>
  <c r="P1194" i="2"/>
  <c r="H1195" i="2" l="1"/>
  <c r="K1195" i="2" s="1"/>
  <c r="M1195" i="2"/>
  <c r="O1195" i="2" l="1"/>
  <c r="L1195" i="2"/>
  <c r="N1195" i="2" s="1"/>
  <c r="G1196" i="2" l="1"/>
  <c r="P1195" i="2"/>
  <c r="H1196" i="2" l="1"/>
  <c r="K1196" i="2" s="1"/>
  <c r="M1196" i="2"/>
  <c r="O1196" i="2" l="1"/>
  <c r="L1196" i="2"/>
  <c r="N1196" i="2" s="1"/>
  <c r="G1197" i="2" l="1"/>
  <c r="P1196" i="2"/>
  <c r="H1197" i="2" l="1"/>
  <c r="K1197" i="2" s="1"/>
  <c r="M1197" i="2"/>
  <c r="O1197" i="2" l="1"/>
  <c r="L1197" i="2"/>
  <c r="N1197" i="2" s="1"/>
  <c r="G1198" i="2" l="1"/>
  <c r="P1197" i="2"/>
  <c r="H1198" i="2" l="1"/>
  <c r="K1198" i="2" s="1"/>
  <c r="M1198" i="2"/>
  <c r="O1198" i="2" l="1"/>
  <c r="L1198" i="2"/>
  <c r="N1198" i="2" s="1"/>
  <c r="G1199" i="2" l="1"/>
  <c r="P1198" i="2"/>
  <c r="H1199" i="2" l="1"/>
  <c r="K1199" i="2" s="1"/>
  <c r="M1199" i="2"/>
  <c r="O1199" i="2" l="1"/>
  <c r="L1199" i="2"/>
  <c r="N1199" i="2" s="1"/>
  <c r="G1200" i="2" l="1"/>
  <c r="P1199" i="2"/>
  <c r="H1200" i="2" l="1"/>
  <c r="K1200" i="2" s="1"/>
  <c r="M1200" i="2"/>
  <c r="O1200" i="2" l="1"/>
  <c r="L1200" i="2"/>
  <c r="N1200" i="2" s="1"/>
  <c r="P1200" i="2" l="1"/>
  <c r="G1201" i="2"/>
  <c r="H1201" i="2" l="1"/>
  <c r="K1201" i="2" s="1"/>
  <c r="M1201" i="2"/>
  <c r="O1201" i="2" l="1"/>
  <c r="L1201" i="2"/>
  <c r="N1201" i="2" s="1"/>
  <c r="P1201" i="2" l="1"/>
  <c r="G1202" i="2"/>
  <c r="H1202" i="2" l="1"/>
  <c r="K1202" i="2" s="1"/>
  <c r="M1202" i="2"/>
  <c r="O1202" i="2" l="1"/>
  <c r="L1202" i="2"/>
  <c r="N1202" i="2" s="1"/>
  <c r="P1202" i="2" l="1"/>
  <c r="G1203" i="2"/>
  <c r="H1203" i="2" l="1"/>
  <c r="K1203" i="2" s="1"/>
  <c r="M1203" i="2"/>
  <c r="O1203" i="2" l="1"/>
  <c r="L1203" i="2"/>
  <c r="N1203" i="2" s="1"/>
  <c r="G1204" i="2" l="1"/>
  <c r="P1203" i="2"/>
  <c r="H1204" i="2" l="1"/>
  <c r="K1204" i="2" s="1"/>
  <c r="M1204" i="2"/>
  <c r="O1204" i="2" l="1"/>
  <c r="L1204" i="2"/>
  <c r="N1204" i="2" s="1"/>
  <c r="G1205" i="2" l="1"/>
  <c r="P1204" i="2"/>
  <c r="H1205" i="2" l="1"/>
  <c r="K1205" i="2" s="1"/>
  <c r="M1205" i="2"/>
  <c r="O1205" i="2" l="1"/>
  <c r="L1205" i="2"/>
  <c r="N1205" i="2" s="1"/>
  <c r="G1206" i="2" l="1"/>
  <c r="P1205" i="2"/>
  <c r="H1206" i="2" l="1"/>
  <c r="K1206" i="2" s="1"/>
  <c r="M1206" i="2"/>
  <c r="O1206" i="2" l="1"/>
  <c r="L1206" i="2"/>
  <c r="N1206" i="2" s="1"/>
  <c r="G1207" i="2" l="1"/>
  <c r="P1206" i="2"/>
  <c r="H1207" i="2" l="1"/>
  <c r="K1207" i="2" s="1"/>
  <c r="M1207" i="2"/>
  <c r="O1207" i="2" l="1"/>
  <c r="L1207" i="2"/>
  <c r="N1207" i="2" s="1"/>
  <c r="G1208" i="2" l="1"/>
  <c r="P1207" i="2"/>
  <c r="H1208" i="2" l="1"/>
  <c r="K1208" i="2" s="1"/>
  <c r="M1208" i="2"/>
  <c r="O1208" i="2" l="1"/>
  <c r="L1208" i="2"/>
  <c r="N1208" i="2" s="1"/>
  <c r="P1208" i="2" l="1"/>
  <c r="G1209" i="2"/>
  <c r="H1209" i="2" l="1"/>
  <c r="K1209" i="2" s="1"/>
  <c r="M1209" i="2"/>
  <c r="O1209" i="2" l="1"/>
  <c r="L1209" i="2"/>
  <c r="N1209" i="2" s="1"/>
  <c r="P1209" i="2" l="1"/>
  <c r="G1210" i="2"/>
  <c r="H1210" i="2" l="1"/>
  <c r="K1210" i="2" s="1"/>
  <c r="M1210" i="2"/>
  <c r="O1210" i="2" l="1"/>
  <c r="L1210" i="2"/>
  <c r="N1210" i="2" s="1"/>
  <c r="G1211" i="2" l="1"/>
  <c r="P1210" i="2"/>
  <c r="H1211" i="2" l="1"/>
  <c r="K1211" i="2" s="1"/>
  <c r="M1211" i="2"/>
  <c r="O1211" i="2" l="1"/>
  <c r="L1211" i="2"/>
  <c r="N1211" i="2" s="1"/>
  <c r="G1212" i="2" l="1"/>
  <c r="P1211" i="2"/>
  <c r="H1212" i="2" l="1"/>
  <c r="K1212" i="2" s="1"/>
  <c r="M1212" i="2"/>
  <c r="O1212" i="2" l="1"/>
  <c r="L1212" i="2"/>
  <c r="N1212" i="2" s="1"/>
  <c r="G1213" i="2" l="1"/>
  <c r="P1212" i="2"/>
  <c r="H1213" i="2" l="1"/>
  <c r="K1213" i="2" s="1"/>
  <c r="M1213" i="2"/>
  <c r="O1213" i="2" l="1"/>
  <c r="L1213" i="2"/>
  <c r="N1213" i="2" s="1"/>
  <c r="G1214" i="2" l="1"/>
  <c r="P1213" i="2"/>
  <c r="H1214" i="2" l="1"/>
  <c r="K1214" i="2" s="1"/>
  <c r="M1214" i="2"/>
  <c r="O1214" i="2" l="1"/>
  <c r="L1214" i="2"/>
  <c r="N1214" i="2" s="1"/>
  <c r="G1215" i="2" l="1"/>
  <c r="P1214" i="2"/>
  <c r="H1215" i="2" l="1"/>
  <c r="K1215" i="2" s="1"/>
  <c r="M1215" i="2"/>
  <c r="O1215" i="2" l="1"/>
  <c r="L1215" i="2"/>
  <c r="N1215" i="2" s="1"/>
  <c r="G1216" i="2" l="1"/>
  <c r="P1215" i="2"/>
  <c r="H1216" i="2" l="1"/>
  <c r="K1216" i="2" s="1"/>
  <c r="M1216" i="2"/>
  <c r="O1216" i="2" l="1"/>
  <c r="L1216" i="2"/>
  <c r="N1216" i="2" s="1"/>
  <c r="P1216" i="2" l="1"/>
  <c r="G1217" i="2"/>
  <c r="H1217" i="2" l="1"/>
  <c r="K1217" i="2" s="1"/>
  <c r="M1217" i="2"/>
  <c r="O1217" i="2" l="1"/>
  <c r="L1217" i="2"/>
  <c r="N1217" i="2" s="1"/>
  <c r="P1217" i="2" l="1"/>
  <c r="G1218" i="2"/>
  <c r="H1218" i="2" l="1"/>
  <c r="K1218" i="2" s="1"/>
  <c r="M1218" i="2"/>
  <c r="O1218" i="2" l="1"/>
  <c r="L1218" i="2"/>
  <c r="N1218" i="2" s="1"/>
  <c r="G1219" i="2" l="1"/>
  <c r="P1218" i="2"/>
  <c r="H1219" i="2" l="1"/>
  <c r="K1219" i="2" s="1"/>
  <c r="M1219" i="2"/>
  <c r="O1219" i="2" l="1"/>
  <c r="L1219" i="2"/>
  <c r="N1219" i="2" s="1"/>
  <c r="G1220" i="2" l="1"/>
  <c r="P1219" i="2"/>
  <c r="H1220" i="2" l="1"/>
  <c r="K1220" i="2" s="1"/>
  <c r="M1220" i="2"/>
  <c r="O1220" i="2" l="1"/>
  <c r="L1220" i="2"/>
  <c r="N1220" i="2" s="1"/>
  <c r="G1221" i="2" l="1"/>
  <c r="P1220" i="2"/>
  <c r="H1221" i="2" l="1"/>
  <c r="K1221" i="2" s="1"/>
  <c r="M1221" i="2"/>
  <c r="O1221" i="2" l="1"/>
  <c r="L1221" i="2"/>
  <c r="N1221" i="2" s="1"/>
  <c r="G1222" i="2" l="1"/>
  <c r="P1221" i="2"/>
  <c r="H1222" i="2" l="1"/>
  <c r="K1222" i="2" s="1"/>
  <c r="M1222" i="2"/>
  <c r="O1222" i="2" l="1"/>
  <c r="L1222" i="2"/>
  <c r="N1222" i="2" s="1"/>
  <c r="G1223" i="2" l="1"/>
  <c r="P1222" i="2"/>
  <c r="H1223" i="2" l="1"/>
  <c r="K1223" i="2" s="1"/>
  <c r="M1223" i="2"/>
  <c r="O1223" i="2" l="1"/>
  <c r="L1223" i="2"/>
  <c r="N1223" i="2" s="1"/>
  <c r="G1224" i="2" l="1"/>
  <c r="P1223" i="2"/>
  <c r="H1224" i="2" l="1"/>
  <c r="K1224" i="2" s="1"/>
  <c r="M1224" i="2"/>
  <c r="O1224" i="2" l="1"/>
  <c r="L1224" i="2"/>
  <c r="N1224" i="2" s="1"/>
  <c r="P1224" i="2" l="1"/>
  <c r="G1225" i="2"/>
  <c r="H1225" i="2" l="1"/>
  <c r="K1225" i="2" s="1"/>
  <c r="M1225" i="2"/>
  <c r="O1225" i="2" l="1"/>
  <c r="L1225" i="2"/>
  <c r="N1225" i="2" s="1"/>
  <c r="P1225" i="2" l="1"/>
  <c r="G1226" i="2"/>
  <c r="H1226" i="2" l="1"/>
  <c r="K1226" i="2" s="1"/>
  <c r="M1226" i="2"/>
  <c r="O1226" i="2" l="1"/>
  <c r="L1226" i="2"/>
  <c r="N1226" i="2" s="1"/>
  <c r="P1226" i="2" l="1"/>
  <c r="G1227" i="2"/>
  <c r="H1227" i="2" l="1"/>
  <c r="K1227" i="2" s="1"/>
  <c r="M1227" i="2"/>
  <c r="O1227" i="2" l="1"/>
  <c r="L1227" i="2"/>
  <c r="N1227" i="2" s="1"/>
  <c r="G1228" i="2" l="1"/>
  <c r="P1227" i="2"/>
  <c r="H1228" i="2" l="1"/>
  <c r="K1228" i="2" s="1"/>
  <c r="M1228" i="2"/>
  <c r="O1228" i="2" l="1"/>
  <c r="L1228" i="2"/>
  <c r="N1228" i="2" s="1"/>
  <c r="G1229" i="2" l="1"/>
  <c r="P1228" i="2"/>
  <c r="H1229" i="2" l="1"/>
  <c r="K1229" i="2" s="1"/>
  <c r="M1229" i="2"/>
  <c r="O1229" i="2" l="1"/>
  <c r="L1229" i="2"/>
  <c r="N1229" i="2" s="1"/>
  <c r="G1230" i="2" l="1"/>
  <c r="P1229" i="2"/>
  <c r="H1230" i="2" l="1"/>
  <c r="K1230" i="2" s="1"/>
  <c r="M1230" i="2"/>
  <c r="O1230" i="2" l="1"/>
  <c r="L1230" i="2"/>
  <c r="N1230" i="2" s="1"/>
  <c r="G1231" i="2" l="1"/>
  <c r="P1230" i="2"/>
  <c r="H1231" i="2" l="1"/>
  <c r="K1231" i="2" s="1"/>
  <c r="M1231" i="2"/>
  <c r="O1231" i="2" l="1"/>
  <c r="L1231" i="2"/>
  <c r="N1231" i="2" s="1"/>
  <c r="G1232" i="2" l="1"/>
  <c r="P1231" i="2"/>
  <c r="H1232" i="2" l="1"/>
  <c r="K1232" i="2" s="1"/>
  <c r="M1232" i="2"/>
  <c r="O1232" i="2" l="1"/>
  <c r="L1232" i="2"/>
  <c r="N1232" i="2" s="1"/>
  <c r="P1232" i="2" l="1"/>
  <c r="G1233" i="2"/>
  <c r="H1233" i="2" l="1"/>
  <c r="K1233" i="2" s="1"/>
  <c r="M1233" i="2"/>
  <c r="O1233" i="2" l="1"/>
  <c r="L1233" i="2"/>
  <c r="N1233" i="2" s="1"/>
  <c r="P1233" i="2" l="1"/>
  <c r="G1234" i="2"/>
  <c r="H1234" i="2" l="1"/>
  <c r="K1234" i="2" s="1"/>
  <c r="M1234" i="2"/>
  <c r="O1234" i="2" l="1"/>
  <c r="L1234" i="2"/>
  <c r="N1234" i="2" s="1"/>
  <c r="G1235" i="2" l="1"/>
  <c r="P1234" i="2"/>
  <c r="H1235" i="2" l="1"/>
  <c r="K1235" i="2" s="1"/>
  <c r="M1235" i="2"/>
  <c r="O1235" i="2" l="1"/>
  <c r="L1235" i="2"/>
  <c r="N1235" i="2" s="1"/>
  <c r="G1236" i="2" l="1"/>
  <c r="P1235" i="2"/>
  <c r="H1236" i="2" l="1"/>
  <c r="K1236" i="2" s="1"/>
  <c r="M1236" i="2"/>
  <c r="O1236" i="2" l="1"/>
  <c r="L1236" i="2"/>
  <c r="N1236" i="2" s="1"/>
  <c r="G1237" i="2" l="1"/>
  <c r="P1236" i="2"/>
  <c r="H1237" i="2" l="1"/>
  <c r="K1237" i="2" s="1"/>
  <c r="M1237" i="2"/>
  <c r="O1237" i="2" l="1"/>
  <c r="L1237" i="2"/>
  <c r="N1237" i="2" s="1"/>
  <c r="G1238" i="2" l="1"/>
  <c r="P1237" i="2"/>
  <c r="H1238" i="2" l="1"/>
  <c r="K1238" i="2" s="1"/>
  <c r="M1238" i="2"/>
  <c r="O1238" i="2" l="1"/>
  <c r="L1238" i="2"/>
  <c r="N1238" i="2" s="1"/>
  <c r="G1239" i="2" l="1"/>
  <c r="P1238" i="2"/>
  <c r="H1239" i="2" l="1"/>
  <c r="K1239" i="2" s="1"/>
  <c r="M1239" i="2"/>
  <c r="O1239" i="2" l="1"/>
  <c r="L1239" i="2"/>
  <c r="N1239" i="2" s="1"/>
  <c r="G1240" i="2" l="1"/>
  <c r="P1239" i="2"/>
  <c r="H1240" i="2" l="1"/>
  <c r="K1240" i="2" s="1"/>
  <c r="M1240" i="2"/>
  <c r="O1240" i="2" l="1"/>
  <c r="L1240" i="2"/>
  <c r="N1240" i="2" s="1"/>
  <c r="P1240" i="2" l="1"/>
  <c r="G1241" i="2"/>
  <c r="H1241" i="2" l="1"/>
  <c r="K1241" i="2" s="1"/>
  <c r="M1241" i="2"/>
  <c r="O1241" i="2" l="1"/>
  <c r="L1241" i="2"/>
  <c r="N1241" i="2" s="1"/>
  <c r="P1241" i="2" l="1"/>
  <c r="G1242" i="2"/>
  <c r="H1242" i="2" l="1"/>
  <c r="K1242" i="2" s="1"/>
  <c r="M1242" i="2"/>
  <c r="O1242" i="2" l="1"/>
  <c r="L1242" i="2"/>
  <c r="N1242" i="2" s="1"/>
  <c r="G1243" i="2" l="1"/>
  <c r="P1242" i="2"/>
  <c r="H1243" i="2" l="1"/>
  <c r="K1243" i="2" s="1"/>
  <c r="M1243" i="2"/>
  <c r="O1243" i="2" l="1"/>
  <c r="L1243" i="2"/>
  <c r="N1243" i="2" s="1"/>
  <c r="G1244" i="2" l="1"/>
  <c r="P1243" i="2"/>
  <c r="H1244" i="2" l="1"/>
  <c r="K1244" i="2" s="1"/>
  <c r="M1244" i="2"/>
  <c r="O1244" i="2" l="1"/>
  <c r="L1244" i="2"/>
  <c r="N1244" i="2" s="1"/>
  <c r="G1245" i="2" l="1"/>
  <c r="P1244" i="2"/>
  <c r="H1245" i="2" l="1"/>
  <c r="K1245" i="2" s="1"/>
  <c r="M1245" i="2"/>
  <c r="O1245" i="2" l="1"/>
  <c r="L1245" i="2"/>
  <c r="N1245" i="2" s="1"/>
  <c r="G1246" i="2" l="1"/>
  <c r="P1245" i="2"/>
  <c r="H1246" i="2" l="1"/>
  <c r="K1246" i="2" s="1"/>
  <c r="M1246" i="2"/>
  <c r="O1246" i="2" l="1"/>
  <c r="L1246" i="2"/>
  <c r="N1246" i="2" s="1"/>
  <c r="G1247" i="2" l="1"/>
  <c r="P1246" i="2"/>
  <c r="H1247" i="2" l="1"/>
  <c r="K1247" i="2" s="1"/>
  <c r="M1247" i="2"/>
  <c r="O1247" i="2" l="1"/>
  <c r="L1247" i="2"/>
  <c r="N1247" i="2" s="1"/>
  <c r="G1248" i="2" l="1"/>
  <c r="P1247" i="2"/>
  <c r="H1248" i="2" l="1"/>
  <c r="K1248" i="2" s="1"/>
  <c r="M1248" i="2"/>
  <c r="O1248" i="2" l="1"/>
  <c r="L1248" i="2"/>
  <c r="N1248" i="2" s="1"/>
  <c r="P1248" i="2" l="1"/>
  <c r="G1249" i="2"/>
  <c r="H1249" i="2" l="1"/>
  <c r="K1249" i="2" s="1"/>
  <c r="M1249" i="2"/>
  <c r="O1249" i="2" l="1"/>
  <c r="L1249" i="2"/>
  <c r="N1249" i="2" s="1"/>
  <c r="P1249" i="2" l="1"/>
  <c r="G1250" i="2"/>
  <c r="H1250" i="2" l="1"/>
  <c r="K1250" i="2" s="1"/>
  <c r="M1250" i="2"/>
  <c r="O1250" i="2" l="1"/>
  <c r="L1250" i="2"/>
  <c r="N1250" i="2" s="1"/>
  <c r="G1251" i="2" l="1"/>
  <c r="P1250" i="2"/>
  <c r="H1251" i="2" l="1"/>
  <c r="K1251" i="2" s="1"/>
  <c r="M1251" i="2"/>
  <c r="O1251" i="2" l="1"/>
  <c r="L1251" i="2"/>
  <c r="N1251" i="2" s="1"/>
  <c r="G1252" i="2" l="1"/>
  <c r="P1251" i="2"/>
  <c r="H1252" i="2" l="1"/>
  <c r="K1252" i="2" s="1"/>
  <c r="M1252" i="2"/>
  <c r="O1252" i="2" l="1"/>
  <c r="L1252" i="2"/>
  <c r="N1252" i="2" s="1"/>
  <c r="G1253" i="2" l="1"/>
  <c r="P1252" i="2"/>
  <c r="H1253" i="2" l="1"/>
  <c r="K1253" i="2" s="1"/>
  <c r="M1253" i="2"/>
  <c r="O1253" i="2" l="1"/>
  <c r="L1253" i="2"/>
  <c r="N1253" i="2" s="1"/>
  <c r="G1254" i="2" l="1"/>
  <c r="P1253" i="2"/>
  <c r="H1254" i="2" l="1"/>
  <c r="K1254" i="2" s="1"/>
  <c r="M1254" i="2"/>
  <c r="O1254" i="2" l="1"/>
  <c r="L1254" i="2"/>
  <c r="N1254" i="2" s="1"/>
  <c r="G1255" i="2" l="1"/>
  <c r="P1254" i="2"/>
  <c r="H1255" i="2" l="1"/>
  <c r="K1255" i="2" s="1"/>
  <c r="M1255" i="2"/>
  <c r="O1255" i="2" l="1"/>
  <c r="L1255" i="2"/>
  <c r="N1255" i="2" s="1"/>
  <c r="G1256" i="2" l="1"/>
  <c r="P1255" i="2"/>
  <c r="H1256" i="2" l="1"/>
  <c r="K1256" i="2" s="1"/>
  <c r="M1256" i="2"/>
  <c r="O1256" i="2" l="1"/>
  <c r="L1256" i="2"/>
  <c r="N1256" i="2" s="1"/>
  <c r="P1256" i="2" l="1"/>
  <c r="G1257" i="2"/>
  <c r="H1257" i="2" l="1"/>
  <c r="K1257" i="2" s="1"/>
  <c r="M1257" i="2"/>
  <c r="O1257" i="2" l="1"/>
  <c r="L1257" i="2"/>
  <c r="N1257" i="2" s="1"/>
  <c r="P1257" i="2" l="1"/>
  <c r="G1258" i="2"/>
  <c r="H1258" i="2" l="1"/>
  <c r="K1258" i="2" s="1"/>
  <c r="M1258" i="2"/>
  <c r="O1258" i="2" l="1"/>
  <c r="L1258" i="2"/>
  <c r="N1258" i="2" s="1"/>
  <c r="G1259" i="2" l="1"/>
  <c r="P1258" i="2"/>
  <c r="H1259" i="2" l="1"/>
  <c r="K1259" i="2" s="1"/>
  <c r="M1259" i="2"/>
  <c r="O1259" i="2" l="1"/>
  <c r="L1259" i="2"/>
  <c r="N1259" i="2" s="1"/>
  <c r="G1260" i="2" l="1"/>
  <c r="P1259" i="2"/>
  <c r="H1260" i="2" l="1"/>
  <c r="K1260" i="2" s="1"/>
  <c r="M1260" i="2"/>
  <c r="O1260" i="2" l="1"/>
  <c r="L1260" i="2"/>
  <c r="N1260" i="2" s="1"/>
  <c r="G1261" i="2" l="1"/>
  <c r="P1260" i="2"/>
  <c r="H1261" i="2" l="1"/>
  <c r="K1261" i="2" s="1"/>
  <c r="M1261" i="2"/>
  <c r="O1261" i="2" l="1"/>
  <c r="L1261" i="2"/>
  <c r="N1261" i="2" s="1"/>
  <c r="G1262" i="2" l="1"/>
  <c r="P1261" i="2"/>
  <c r="H1262" i="2" l="1"/>
  <c r="K1262" i="2" s="1"/>
  <c r="M1262" i="2"/>
  <c r="O1262" i="2" l="1"/>
  <c r="L1262" i="2"/>
  <c r="N1262" i="2" s="1"/>
  <c r="G1263" i="2" l="1"/>
  <c r="P1262" i="2"/>
  <c r="H1263" i="2" l="1"/>
  <c r="K1263" i="2" s="1"/>
  <c r="M1263" i="2"/>
  <c r="O1263" i="2" l="1"/>
  <c r="L1263" i="2"/>
  <c r="N1263" i="2" s="1"/>
  <c r="G1264" i="2" l="1"/>
  <c r="P1263" i="2"/>
  <c r="H1264" i="2" l="1"/>
  <c r="K1264" i="2" s="1"/>
  <c r="M1264" i="2"/>
  <c r="O1264" i="2" l="1"/>
  <c r="L1264" i="2"/>
  <c r="N1264" i="2" s="1"/>
  <c r="P1264" i="2" l="1"/>
  <c r="G1265" i="2"/>
  <c r="H1265" i="2" l="1"/>
  <c r="K1265" i="2" s="1"/>
  <c r="M1265" i="2"/>
  <c r="O1265" i="2" l="1"/>
  <c r="L1265" i="2"/>
  <c r="N1265" i="2" s="1"/>
  <c r="P1265" i="2" l="1"/>
  <c r="G1266" i="2"/>
  <c r="H1266" i="2" l="1"/>
  <c r="K1266" i="2" s="1"/>
  <c r="M1266" i="2"/>
  <c r="O1266" i="2" l="1"/>
  <c r="L1266" i="2"/>
  <c r="N1266" i="2" s="1"/>
  <c r="G1267" i="2" l="1"/>
  <c r="P1266" i="2"/>
  <c r="H1267" i="2" l="1"/>
  <c r="K1267" i="2" s="1"/>
  <c r="M1267" i="2"/>
  <c r="O1267" i="2" l="1"/>
  <c r="L1267" i="2"/>
  <c r="N1267" i="2" s="1"/>
  <c r="G1268" i="2" l="1"/>
  <c r="P1267" i="2"/>
  <c r="H1268" i="2" l="1"/>
  <c r="K1268" i="2" s="1"/>
  <c r="M1268" i="2"/>
  <c r="O1268" i="2" l="1"/>
  <c r="L1268" i="2"/>
  <c r="N1268" i="2" s="1"/>
  <c r="G1269" i="2" l="1"/>
  <c r="P1268" i="2"/>
  <c r="H1269" i="2" l="1"/>
  <c r="K1269" i="2" s="1"/>
  <c r="M1269" i="2"/>
  <c r="O1269" i="2" l="1"/>
  <c r="L1269" i="2"/>
  <c r="N1269" i="2" s="1"/>
  <c r="G1270" i="2" l="1"/>
  <c r="P1269" i="2"/>
  <c r="H1270" i="2" l="1"/>
  <c r="K1270" i="2" s="1"/>
  <c r="M1270" i="2"/>
  <c r="O1270" i="2" l="1"/>
  <c r="L1270" i="2"/>
  <c r="N1270" i="2" s="1"/>
  <c r="G1271" i="2" l="1"/>
  <c r="P1270" i="2"/>
  <c r="H1271" i="2" l="1"/>
  <c r="K1271" i="2" s="1"/>
  <c r="M1271" i="2"/>
  <c r="O1271" i="2" l="1"/>
  <c r="L1271" i="2"/>
  <c r="N1271" i="2" s="1"/>
  <c r="G1272" i="2" l="1"/>
  <c r="P1271" i="2"/>
  <c r="H1272" i="2" l="1"/>
  <c r="K1272" i="2" s="1"/>
  <c r="M1272" i="2"/>
  <c r="O1272" i="2" l="1"/>
  <c r="L1272" i="2"/>
  <c r="N1272" i="2" s="1"/>
  <c r="P1272" i="2" l="1"/>
  <c r="G1273" i="2"/>
  <c r="H1273" i="2" l="1"/>
  <c r="K1273" i="2" s="1"/>
  <c r="M1273" i="2"/>
  <c r="O1273" i="2" l="1"/>
  <c r="L1273" i="2"/>
  <c r="N1273" i="2" s="1"/>
  <c r="P1273" i="2" l="1"/>
  <c r="G1274" i="2"/>
  <c r="H1274" i="2" l="1"/>
  <c r="K1274" i="2" s="1"/>
  <c r="M1274" i="2"/>
  <c r="O1274" i="2" l="1"/>
  <c r="L1274" i="2"/>
  <c r="N1274" i="2" s="1"/>
  <c r="G1275" i="2" l="1"/>
  <c r="P1274" i="2"/>
  <c r="H1275" i="2" l="1"/>
  <c r="K1275" i="2" s="1"/>
  <c r="M1275" i="2"/>
  <c r="O1275" i="2" l="1"/>
  <c r="L1275" i="2"/>
  <c r="N1275" i="2" s="1"/>
  <c r="G1276" i="2" l="1"/>
  <c r="P1275" i="2"/>
  <c r="H1276" i="2" l="1"/>
  <c r="K1276" i="2" s="1"/>
  <c r="M1276" i="2"/>
  <c r="O1276" i="2" l="1"/>
  <c r="L1276" i="2"/>
  <c r="N1276" i="2" s="1"/>
  <c r="G1277" i="2" l="1"/>
  <c r="P1276" i="2"/>
  <c r="H1277" i="2" l="1"/>
  <c r="K1277" i="2" s="1"/>
  <c r="M1277" i="2"/>
  <c r="O1277" i="2" l="1"/>
  <c r="L1277" i="2"/>
  <c r="N1277" i="2" s="1"/>
  <c r="G1278" i="2" l="1"/>
  <c r="P1277" i="2"/>
  <c r="H1278" i="2" l="1"/>
  <c r="K1278" i="2" s="1"/>
  <c r="M1278" i="2"/>
  <c r="O1278" i="2" l="1"/>
  <c r="L1278" i="2"/>
  <c r="N1278" i="2" s="1"/>
  <c r="G1279" i="2" l="1"/>
  <c r="P1278" i="2"/>
  <c r="H1279" i="2" l="1"/>
  <c r="K1279" i="2" s="1"/>
  <c r="M1279" i="2"/>
  <c r="O1279" i="2" l="1"/>
  <c r="L1279" i="2"/>
  <c r="N1279" i="2" s="1"/>
  <c r="G1280" i="2" l="1"/>
  <c r="P1279" i="2"/>
  <c r="H1280" i="2" l="1"/>
  <c r="K1280" i="2" s="1"/>
  <c r="M1280" i="2"/>
  <c r="O1280" i="2" l="1"/>
  <c r="L1280" i="2"/>
  <c r="N1280" i="2" s="1"/>
  <c r="P1280" i="2" l="1"/>
  <c r="G1281" i="2"/>
  <c r="H1281" i="2" l="1"/>
  <c r="K1281" i="2" s="1"/>
  <c r="M1281" i="2"/>
  <c r="O1281" i="2" l="1"/>
  <c r="L1281" i="2"/>
  <c r="N1281" i="2" s="1"/>
  <c r="P1281" i="2" l="1"/>
  <c r="G1282" i="2"/>
  <c r="H1282" i="2" l="1"/>
  <c r="K1282" i="2" s="1"/>
  <c r="M1282" i="2"/>
  <c r="O1282" i="2" l="1"/>
  <c r="L1282" i="2"/>
  <c r="N1282" i="2" s="1"/>
  <c r="G1283" i="2" l="1"/>
  <c r="P1282" i="2"/>
  <c r="H1283" i="2" l="1"/>
  <c r="K1283" i="2" s="1"/>
  <c r="M1283" i="2"/>
  <c r="O1283" i="2" l="1"/>
  <c r="L1283" i="2"/>
  <c r="N1283" i="2" s="1"/>
  <c r="G1284" i="2" l="1"/>
  <c r="P1283" i="2"/>
  <c r="H1284" i="2" l="1"/>
  <c r="K1284" i="2" s="1"/>
  <c r="M1284" i="2"/>
  <c r="O1284" i="2" l="1"/>
  <c r="L1284" i="2"/>
  <c r="N1284" i="2" s="1"/>
  <c r="G1285" i="2" l="1"/>
  <c r="P1284" i="2"/>
  <c r="H1285" i="2" l="1"/>
  <c r="K1285" i="2" s="1"/>
  <c r="M1285" i="2"/>
  <c r="O1285" i="2" l="1"/>
  <c r="L1285" i="2"/>
  <c r="N1285" i="2" s="1"/>
  <c r="G1286" i="2" l="1"/>
  <c r="P1285" i="2"/>
  <c r="H1286" i="2" l="1"/>
  <c r="K1286" i="2" s="1"/>
  <c r="M1286" i="2"/>
  <c r="O1286" i="2" l="1"/>
  <c r="L1286" i="2"/>
  <c r="N1286" i="2" s="1"/>
  <c r="G1287" i="2" l="1"/>
  <c r="P1286" i="2"/>
  <c r="H1287" i="2" l="1"/>
  <c r="K1287" i="2" s="1"/>
  <c r="M1287" i="2"/>
  <c r="O1287" i="2" l="1"/>
  <c r="L1287" i="2"/>
  <c r="N1287" i="2" s="1"/>
  <c r="G1288" i="2" l="1"/>
  <c r="P1287" i="2"/>
  <c r="H1288" i="2" l="1"/>
  <c r="K1288" i="2" s="1"/>
  <c r="M1288" i="2"/>
  <c r="O1288" i="2" l="1"/>
  <c r="L1288" i="2"/>
  <c r="N1288" i="2" s="1"/>
  <c r="P1288" i="2" l="1"/>
  <c r="G1289" i="2"/>
  <c r="H1289" i="2" l="1"/>
  <c r="K1289" i="2" s="1"/>
  <c r="M1289" i="2"/>
  <c r="O1289" i="2" l="1"/>
  <c r="L1289" i="2"/>
  <c r="N1289" i="2" s="1"/>
  <c r="P1289" i="2" l="1"/>
  <c r="G1290" i="2"/>
  <c r="H1290" i="2" l="1"/>
  <c r="K1290" i="2" s="1"/>
  <c r="M1290" i="2"/>
  <c r="O1290" i="2" l="1"/>
  <c r="L1290" i="2"/>
  <c r="N1290" i="2" s="1"/>
  <c r="G1291" i="2" l="1"/>
  <c r="P1290" i="2"/>
  <c r="H1291" i="2" l="1"/>
  <c r="K1291" i="2" s="1"/>
  <c r="M1291" i="2"/>
  <c r="O1291" i="2" l="1"/>
  <c r="L1291" i="2"/>
  <c r="N1291" i="2" s="1"/>
  <c r="G1292" i="2" l="1"/>
  <c r="P1291" i="2"/>
  <c r="H1292" i="2" l="1"/>
  <c r="K1292" i="2" s="1"/>
  <c r="M1292" i="2"/>
  <c r="O1292" i="2" l="1"/>
  <c r="L1292" i="2"/>
  <c r="N1292" i="2" s="1"/>
  <c r="G1293" i="2" l="1"/>
  <c r="P1292" i="2"/>
  <c r="H1293" i="2" l="1"/>
  <c r="K1293" i="2" s="1"/>
  <c r="M1293" i="2"/>
  <c r="O1293" i="2" l="1"/>
  <c r="L1293" i="2"/>
  <c r="N1293" i="2" s="1"/>
  <c r="G1294" i="2" l="1"/>
  <c r="P1293" i="2"/>
  <c r="H1294" i="2" l="1"/>
  <c r="K1294" i="2" s="1"/>
  <c r="M1294" i="2"/>
  <c r="O1294" i="2" l="1"/>
  <c r="L1294" i="2"/>
  <c r="N1294" i="2" s="1"/>
  <c r="G1295" i="2" l="1"/>
  <c r="P1294" i="2"/>
  <c r="H1295" i="2" l="1"/>
  <c r="K1295" i="2" s="1"/>
  <c r="M1295" i="2"/>
  <c r="O1295" i="2" l="1"/>
  <c r="L1295" i="2"/>
  <c r="N1295" i="2" s="1"/>
  <c r="G1296" i="2" l="1"/>
  <c r="P1295" i="2"/>
  <c r="H1296" i="2" l="1"/>
  <c r="K1296" i="2" s="1"/>
  <c r="M1296" i="2"/>
  <c r="O1296" i="2" l="1"/>
  <c r="L1296" i="2"/>
  <c r="N1296" i="2" s="1"/>
  <c r="P1296" i="2" l="1"/>
  <c r="G1297" i="2"/>
  <c r="H1297" i="2" l="1"/>
  <c r="K1297" i="2" s="1"/>
  <c r="M1297" i="2"/>
  <c r="O1297" i="2" l="1"/>
  <c r="L1297" i="2"/>
  <c r="N1297" i="2" s="1"/>
  <c r="P1297" i="2" l="1"/>
  <c r="G1298" i="2"/>
  <c r="H1298" i="2" l="1"/>
  <c r="K1298" i="2" s="1"/>
  <c r="M1298" i="2"/>
  <c r="O1298" i="2" l="1"/>
  <c r="L1298" i="2"/>
  <c r="N1298" i="2" s="1"/>
  <c r="G1299" i="2" l="1"/>
  <c r="P1298" i="2"/>
  <c r="H1299" i="2" l="1"/>
  <c r="K1299" i="2" s="1"/>
  <c r="M1299" i="2"/>
  <c r="O1299" i="2" l="1"/>
  <c r="L1299" i="2"/>
  <c r="N1299" i="2" s="1"/>
  <c r="G1300" i="2" l="1"/>
  <c r="P1299" i="2"/>
  <c r="H1300" i="2" l="1"/>
  <c r="K1300" i="2" s="1"/>
  <c r="M1300" i="2"/>
  <c r="O1300" i="2" l="1"/>
  <c r="L1300" i="2"/>
  <c r="N1300" i="2" s="1"/>
  <c r="G1301" i="2" l="1"/>
  <c r="P1300" i="2"/>
  <c r="H1301" i="2" l="1"/>
  <c r="K1301" i="2" s="1"/>
  <c r="M1301" i="2"/>
  <c r="O1301" i="2" l="1"/>
  <c r="L1301" i="2"/>
  <c r="N1301" i="2" s="1"/>
  <c r="G1302" i="2" l="1"/>
  <c r="P1301" i="2"/>
  <c r="H1302" i="2" l="1"/>
  <c r="K1302" i="2" s="1"/>
  <c r="M1302" i="2"/>
  <c r="O1302" i="2" l="1"/>
  <c r="L1302" i="2"/>
  <c r="N1302" i="2" s="1"/>
  <c r="G1303" i="2" l="1"/>
  <c r="P1302" i="2"/>
  <c r="H1303" i="2" l="1"/>
  <c r="K1303" i="2" s="1"/>
  <c r="M1303" i="2"/>
  <c r="O1303" i="2" l="1"/>
  <c r="L1303" i="2"/>
  <c r="N1303" i="2" s="1"/>
  <c r="G1304" i="2" l="1"/>
  <c r="P1303" i="2"/>
  <c r="H1304" i="2" l="1"/>
  <c r="K1304" i="2" s="1"/>
  <c r="M1304" i="2"/>
  <c r="O1304" i="2" l="1"/>
  <c r="L1304" i="2"/>
  <c r="N1304" i="2" s="1"/>
  <c r="P1304" i="2" l="1"/>
  <c r="G1305" i="2"/>
  <c r="H1305" i="2" l="1"/>
  <c r="K1305" i="2" s="1"/>
  <c r="M1305" i="2"/>
  <c r="O1305" i="2" l="1"/>
  <c r="B10" i="2" s="1"/>
  <c r="L1305" i="2"/>
  <c r="N1305" i="2" s="1"/>
  <c r="P1305" i="2" s="1"/>
  <c r="P5" i="2" s="1"/>
</calcChain>
</file>

<file path=xl/sharedStrings.xml><?xml version="1.0" encoding="utf-8"?>
<sst xmlns="http://schemas.openxmlformats.org/spreadsheetml/2006/main" count="133" uniqueCount="98">
  <si>
    <t>Purchase price</t>
  </si>
  <si>
    <t>Mortgage rate</t>
  </si>
  <si>
    <t>Inflation</t>
  </si>
  <si>
    <t>Down payment %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</si>
  <si>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</si>
  <si>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</si>
  <si>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</si>
  <si>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</si>
  <si>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</si>
  <si>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</si>
  <si>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</si>
  <si>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</si>
  <si>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</si>
  <si>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</si>
  <si>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annualized</t>
  </si>
  <si>
    <t>Biweekly</t>
  </si>
  <si>
    <t>Monthly</t>
  </si>
  <si>
    <t>Amortization</t>
  </si>
  <si>
    <t>Payment option</t>
  </si>
  <si>
    <t>Interest rate</t>
  </si>
  <si>
    <t>Total interest</t>
  </si>
  <si>
    <t>Home Value</t>
  </si>
  <si>
    <t>Property tax rate %</t>
  </si>
  <si>
    <t>Rental suite income monthly</t>
  </si>
  <si>
    <t>Household avg tax rate</t>
  </si>
  <si>
    <t>Contribution</t>
  </si>
  <si>
    <t xml:space="preserve">Connect Wealth </t>
  </si>
  <si>
    <t>Mortgage Calculator</t>
  </si>
  <si>
    <t>Inputs:</t>
  </si>
  <si>
    <t>Mortgage Amount</t>
  </si>
  <si>
    <t>Inputs &amp; Assumptions:</t>
  </si>
  <si>
    <t>Home Purchase:</t>
  </si>
  <si>
    <t>Home Rent:</t>
  </si>
  <si>
    <t>Down payment</t>
  </si>
  <si>
    <t>Monthly Rent</t>
  </si>
  <si>
    <t xml:space="preserve">   - Assumes utility costs are baked into monthly rent expense</t>
  </si>
  <si>
    <t>Annual rate of return</t>
  </si>
  <si>
    <t>Annual ownership expenses</t>
  </si>
  <si>
    <t>Economic Assumptions:</t>
  </si>
  <si>
    <t>General Assumptions:</t>
  </si>
  <si>
    <t xml:space="preserve">   - Assumes client down payment is available in cash on hand</t>
  </si>
  <si>
    <t xml:space="preserve">   - Assumes mortgage rates remain level over amortization period</t>
  </si>
  <si>
    <t>Equity</t>
  </si>
  <si>
    <t>Interest</t>
  </si>
  <si>
    <t xml:space="preserve">Total  </t>
  </si>
  <si>
    <t>Mortgage Payment</t>
  </si>
  <si>
    <t>Annual Ownership Cash Flows</t>
  </si>
  <si>
    <t>Rental Income</t>
  </si>
  <si>
    <t>Property Tax</t>
  </si>
  <si>
    <t>Annual Expenses</t>
  </si>
  <si>
    <t>Annual Tax</t>
  </si>
  <si>
    <t>Net Worth</t>
  </si>
  <si>
    <t>Beginning of Year</t>
  </si>
  <si>
    <t>Annual Return</t>
  </si>
  <si>
    <t>End of Year</t>
  </si>
  <si>
    <t>Investments</t>
  </si>
  <si>
    <t xml:space="preserve">   - Assumes no investments are made under homeownership until mortgage is paid off</t>
  </si>
  <si>
    <t>Mortgage Debt</t>
  </si>
  <si>
    <t>Total</t>
  </si>
  <si>
    <t>Capital Gains Inclusion</t>
  </si>
  <si>
    <t>Year</t>
  </si>
  <si>
    <t>Year:</t>
  </si>
  <si>
    <t>Home Ownership:</t>
  </si>
  <si>
    <t>Rent &amp; Invest the Difference:</t>
  </si>
  <si>
    <t>Cash Flow Difference</t>
  </si>
  <si>
    <t>Rent Cost</t>
  </si>
  <si>
    <t>Difference</t>
  </si>
  <si>
    <t>Ownership Cost</t>
  </si>
  <si>
    <t>Home appreciation rate</t>
  </si>
  <si>
    <t>Portion of home rented</t>
  </si>
  <si>
    <t>Investments Book Value (Tax Paid)</t>
  </si>
  <si>
    <t>Account of Income</t>
  </si>
  <si>
    <t>Account of Capital</t>
  </si>
  <si>
    <t>Income return</t>
  </si>
  <si>
    <t>Capital return</t>
  </si>
  <si>
    <t>Capital return turnover</t>
  </si>
  <si>
    <t>Analysis:</t>
  </si>
  <si>
    <t>Income Return</t>
  </si>
  <si>
    <t>Capital Return</t>
  </si>
  <si>
    <t>Investments (Market Value)</t>
  </si>
  <si>
    <t>Tax</t>
  </si>
  <si>
    <t>Deferred Tax</t>
  </si>
  <si>
    <t>Home Net Worth</t>
  </si>
  <si>
    <t>Rent Net Worth</t>
  </si>
  <si>
    <t>Home Ownership - Buy or Rent and Invest the Difference?</t>
  </si>
  <si>
    <t>For Illustrative Purposes Only</t>
  </si>
  <si>
    <t xml:space="preserve"> </t>
  </si>
  <si>
    <t>Net Worth Summary:</t>
  </si>
  <si>
    <t>End of Working Paper</t>
  </si>
  <si>
    <t xml:space="preserve">   - Assumes 35 years of projection, with the net worth simply representing the differential between home ownership and rental</t>
  </si>
  <si>
    <t>for purposes of determining tax write-off</t>
  </si>
  <si>
    <t>for purposes of determining suite income</t>
  </si>
  <si>
    <t>R&amp;M, utilities, landscaping, appliances, etc.</t>
  </si>
  <si>
    <t>invested in year 1 for rental option</t>
  </si>
  <si>
    <t>including property transfer tax</t>
  </si>
  <si>
    <t xml:space="preserve">   - Assumes buyer and renter earns same income and holds all else constant</t>
  </si>
  <si>
    <t>Home Ownership Net Worth</t>
  </si>
  <si>
    <t>Renting 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</si>
</sst>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(&quot;$&quot;* #,##0.0_);_(&quot;$&quot;* \(#,##0.0\);_(&quot;$&quot;* &quot;-&quot;?_);_(@_)"/>
    <numFmt numFmtId="169" formatCode="0.0%"/>
    <numFmt numFmtId="170" formatCode="##\ &quot;years&quot;"/>
    <numFmt numFmtId="171" formatCode="0.0000000000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20394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4" borderId="0" applyNumberFormat="0" applyBorder="0" applyProtection="0">
      <alignment vertical="center" wrapText="1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" fontId="4" fillId="2" borderId="0" applyFont="0" applyFill="0" applyBorder="0" applyAlignment="0"/>
    <xf numFmtId="14" fontId="4" fillId="0" borderId="0" applyFont="0" applyFill="0" applyBorder="0" applyAlignment="0"/>
  </cellStyleXfs>
  <cellXfs count="83">
    <xf numFmtId="0" fontId="0" fillId="0" borderId="0" xfId="0"/>
    <xf numFmtId="166" fontId="0" fillId="0" borderId="0" xfId="1" applyNumberFormat="1" applyFont="1"/>
    <xf numFmtId="0" fontId="3" fillId="0" borderId="0" xfId="3"/>
    <xf numFmtId="0" fontId="2" fillId="4" borderId="0" xfId="4">
      <alignment vertical="center" wrapText="1"/>
    </xf>
    <xf numFmtId="9" fontId="3" fillId="0" borderId="0" xfId="3" applyNumberFormat="1"/>
    <xf numFmtId="167" fontId="0" fillId="0" borderId="0" xfId="5" applyNumberFormat="1" applyFont="1"/>
    <xf numFmtId="167" fontId="3" fillId="0" borderId="0" xfId="6" applyNumberFormat="1" applyFont="1" applyFill="1"/>
    <xf numFmtId="1" fontId="0" fillId="0" borderId="0" xfId="7" applyFont="1" applyFill="1" applyBorder="1" applyAlignment="1">
      <alignment horizontal="left"/>
    </xf>
    <xf numFmtId="167" fontId="0" fillId="0" borderId="0" xfId="5" applyNumberFormat="1" applyFont="1" applyFill="1" applyBorder="1" applyAlignment="1">
      <alignment horizontal="right" indent="2"/>
    </xf>
    <xf numFmtId="167" fontId="3" fillId="0" borderId="0" xfId="3" applyNumberFormat="1"/>
    <xf numFmtId="14" fontId="0" fillId="0" borderId="0" xfId="8" applyFont="1" applyFill="1" applyBorder="1" applyAlignment="1">
      <alignment horizontal="left"/>
    </xf>
    <xf numFmtId="167" fontId="3" fillId="3" borderId="0" xfId="6" applyNumberFormat="1" applyFont="1" applyFill="1"/>
    <xf numFmtId="10" fontId="3" fillId="0" borderId="0" xfId="3" applyNumberFormat="1"/>
    <xf numFmtId="166" fontId="0" fillId="0" borderId="0" xfId="0" applyNumberFormat="1"/>
    <xf numFmtId="14" fontId="7" fillId="0" borderId="0" xfId="8" applyFont="1" applyFill="1" applyBorder="1" applyAlignment="1">
      <alignment horizontal="left"/>
    </xf>
    <xf numFmtId="0" fontId="6" fillId="0" borderId="0" xfId="0" applyFont="1"/>
    <xf numFmtId="0" fontId="8" fillId="0" borderId="0" xfId="3" applyFont="1"/>
    <xf numFmtId="0" fontId="3" fillId="0" borderId="0" xfId="3" applyAlignment="1">
      <alignment horizontal="right"/>
    </xf>
    <xf numFmtId="0" fontId="3" fillId="0" borderId="0" xfId="3" applyFill="1"/>
    <xf numFmtId="10" fontId="3" fillId="0" borderId="0" xfId="3" applyNumberFormat="1" applyFill="1"/>
    <xf numFmtId="8" fontId="3" fillId="0" borderId="0" xfId="3" applyNumberFormat="1"/>
    <xf numFmtId="0" fontId="10" fillId="6" borderId="9" xfId="0" applyFont="1" applyFill="1" applyBorder="1" applyAlignment="1"/>
    <xf numFmtId="0" fontId="10" fillId="6" borderId="10" xfId="0" applyFont="1" applyFill="1" applyBorder="1" applyAlignment="1"/>
    <xf numFmtId="0" fontId="10" fillId="6" borderId="11" xfId="0" applyFont="1" applyFill="1" applyBorder="1" applyAlignment="1"/>
    <xf numFmtId="0" fontId="0" fillId="6" borderId="0" xfId="0" applyFill="1"/>
    <xf numFmtId="0" fontId="6" fillId="6" borderId="0" xfId="0" applyFont="1" applyFill="1"/>
    <xf numFmtId="166" fontId="0" fillId="6" borderId="0" xfId="1" applyNumberFormat="1" applyFont="1" applyFill="1"/>
    <xf numFmtId="166" fontId="0" fillId="6" borderId="0" xfId="0" applyNumberFormat="1" applyFill="1"/>
    <xf numFmtId="0" fontId="0" fillId="8" borderId="0" xfId="0" applyFill="1"/>
    <xf numFmtId="166" fontId="0" fillId="8" borderId="0" xfId="1" applyNumberFormat="1" applyFont="1" applyFill="1"/>
    <xf numFmtId="166" fontId="0" fillId="8" borderId="0" xfId="0" applyNumberFormat="1" applyFill="1"/>
    <xf numFmtId="0" fontId="6" fillId="8" borderId="0" xfId="0" applyFont="1" applyFill="1"/>
    <xf numFmtId="0" fontId="0" fillId="8" borderId="0" xfId="0" quotePrefix="1" applyFont="1" applyFill="1"/>
    <xf numFmtId="0" fontId="9" fillId="8" borderId="0" xfId="0" applyFont="1" applyFill="1" applyAlignment="1">
      <alignment horizontal="left" indent="1"/>
    </xf>
    <xf numFmtId="0" fontId="9" fillId="8" borderId="0" xfId="0" applyFont="1" applyFill="1"/>
    <xf numFmtId="0" fontId="0" fillId="8" borderId="0" xfId="0" applyFill="1" applyAlignment="1">
      <alignment horizontal="left" indent="2"/>
    </xf>
    <xf numFmtId="9" fontId="7" fillId="8" borderId="0" xfId="2" applyFont="1" applyFill="1"/>
    <xf numFmtId="166" fontId="7" fillId="8" borderId="0" xfId="1" applyNumberFormat="1" applyFont="1" applyFill="1"/>
    <xf numFmtId="166" fontId="3" fillId="8" borderId="0" xfId="1" applyNumberFormat="1" applyFont="1" applyFill="1"/>
    <xf numFmtId="10" fontId="7" fillId="8" borderId="0" xfId="2" applyNumberFormat="1" applyFont="1" applyFill="1"/>
    <xf numFmtId="9" fontId="9" fillId="8" borderId="0" xfId="0" applyNumberFormat="1" applyFont="1" applyFill="1"/>
    <xf numFmtId="170" fontId="7" fillId="8" borderId="0" xfId="1" applyNumberFormat="1" applyFont="1" applyFill="1"/>
    <xf numFmtId="169" fontId="7" fillId="8" borderId="0" xfId="2" applyNumberFormat="1" applyFont="1" applyFill="1"/>
    <xf numFmtId="171" fontId="0" fillId="8" borderId="0" xfId="0" applyNumberFormat="1" applyFill="1"/>
    <xf numFmtId="9" fontId="0" fillId="8" borderId="0" xfId="0" applyNumberFormat="1" applyFill="1"/>
    <xf numFmtId="0" fontId="0" fillId="8" borderId="0" xfId="0" applyFont="1" applyFill="1" applyAlignment="1">
      <alignment horizontal="center"/>
    </xf>
    <xf numFmtId="0" fontId="6" fillId="8" borderId="0" xfId="0" applyFont="1" applyFill="1" applyAlignment="1">
      <alignment horizontal="right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166" fontId="0" fillId="8" borderId="0" xfId="0" applyNumberFormat="1" applyFill="1" applyBorder="1"/>
    <xf numFmtId="168" fontId="0" fillId="8" borderId="0" xfId="0" applyNumberFormat="1" applyFill="1"/>
    <xf numFmtId="44" fontId="0" fillId="8" borderId="0" xfId="0" applyNumberFormat="1" applyFill="1"/>
    <xf numFmtId="166" fontId="6" fillId="8" borderId="2" xfId="1" applyNumberFormat="1" applyFont="1" applyFill="1" applyBorder="1" applyAlignment="1">
      <alignment horizontal="center"/>
    </xf>
    <xf numFmtId="166" fontId="6" fillId="8" borderId="3" xfId="1" applyNumberFormat="1" applyFont="1" applyFill="1" applyBorder="1" applyAlignment="1">
      <alignment horizontal="center"/>
    </xf>
    <xf numFmtId="166" fontId="6" fillId="8" borderId="4" xfId="1" applyNumberFormat="1" applyFont="1" applyFill="1" applyBorder="1" applyAlignment="1">
      <alignment horizontal="center"/>
    </xf>
    <xf numFmtId="0" fontId="0" fillId="8" borderId="0" xfId="0" applyFill="1" applyBorder="1"/>
    <xf numFmtId="0" fontId="10" fillId="6" borderId="0" xfId="0" applyFont="1" applyFill="1"/>
    <xf numFmtId="0" fontId="11" fillId="6" borderId="0" xfId="0" applyFont="1" applyFill="1"/>
    <xf numFmtId="0" fontId="10" fillId="8" borderId="0" xfId="0" applyFont="1" applyFill="1" applyBorder="1" applyAlignment="1"/>
    <xf numFmtId="166" fontId="6" fillId="5" borderId="1" xfId="1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8" borderId="0" xfId="0" applyFont="1" applyFill="1"/>
    <xf numFmtId="6" fontId="0" fillId="8" borderId="0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6" fontId="0" fillId="8" borderId="7" xfId="0" applyNumberFormat="1" applyFill="1" applyBorder="1" applyAlignment="1">
      <alignment horizontal="center"/>
    </xf>
    <xf numFmtId="6" fontId="0" fillId="8" borderId="8" xfId="0" applyNumberFormat="1" applyFill="1" applyBorder="1" applyAlignment="1">
      <alignment horizontal="center"/>
    </xf>
    <xf numFmtId="6" fontId="0" fillId="8" borderId="5" xfId="0" applyNumberFormat="1" applyFill="1" applyBorder="1" applyAlignment="1">
      <alignment horizontal="center"/>
    </xf>
    <xf numFmtId="6" fontId="0" fillId="8" borderId="1" xfId="0" applyNumberFormat="1" applyFill="1" applyBorder="1" applyAlignment="1">
      <alignment horizontal="center"/>
    </xf>
    <xf numFmtId="6" fontId="0" fillId="8" borderId="6" xfId="0" applyNumberFormat="1" applyFill="1" applyBorder="1" applyAlignment="1">
      <alignment horizontal="center"/>
    </xf>
    <xf numFmtId="166" fontId="0" fillId="8" borderId="5" xfId="1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6" fontId="6" fillId="7" borderId="0" xfId="0" applyNumberFormat="1" applyFont="1" applyFill="1" applyBorder="1" applyAlignment="1">
      <alignment horizontal="center"/>
    </xf>
    <xf numFmtId="0" fontId="6" fillId="8" borderId="0" xfId="0" applyFont="1" applyFill="1" applyAlignment="1">
      <alignment horizontal="centerContinuous"/>
    </xf>
    <xf numFmtId="0" fontId="0" fillId="8" borderId="0" xfId="0" applyFill="1" applyAlignment="1">
      <alignment horizontal="centerContinuous"/>
    </xf>
    <xf numFmtId="0" fontId="12" fillId="8" borderId="0" xfId="0" applyFont="1" applyFill="1" applyAlignment="1">
      <alignment horizontal="centerContinuous"/>
    </xf>
    <xf numFmtId="0" fontId="13" fillId="8" borderId="0" xfId="0" applyFont="1" applyFill="1" applyAlignment="1">
      <alignment horizontal="centerContinuous"/>
    </xf>
    <xf numFmtId="6" fontId="14" fillId="8" borderId="0" xfId="0" applyNumberFormat="1" applyFont="1" applyFill="1" applyAlignment="1">
      <alignment horizontal="centerContinuous"/>
    </xf>
    <xf numFmtId="0" fontId="15" fillId="8" borderId="0" xfId="0" applyFont="1" applyFill="1" applyAlignment="1">
      <alignment horizontal="centerContinuous"/>
    </xf>
    <xf numFmtId="6" fontId="16" fillId="8" borderId="0" xfId="0" applyNumberFormat="1" applyFont="1" applyFill="1" applyAlignment="1">
      <alignment horizontal="centerContinuous"/>
    </xf>
  </cellXfs>
  <cellStyles count="9">
    <cellStyle name="Comma 2" xfId="5" xr:uid="{B865C19E-3779-4DA2-8ECD-A4321DECD41A}"/>
    <cellStyle name="Comma 3" xfId="6" xr:uid="{19EA18CF-B42E-4C46-95B6-1067EA8F1009}"/>
    <cellStyle name="Currency" xfId="1" builtinId="4"/>
    <cellStyle name="Date" xfId="8" xr:uid="{8FE631CE-5F65-4E67-8B82-0DC92B907066}"/>
    <cellStyle name="Heading 4 2" xfId="4" xr:uid="{711C0971-882B-4AB9-A6E5-1FF389777A89}"/>
    <cellStyle name="Normal" xfId="0" builtinId="0"/>
    <cellStyle name="Normal 2" xfId="3" xr:uid="{9BF12F6F-56A4-4ED4-AB4E-916E70508B36}"/>
    <cellStyle name="Number" xfId="7" xr:uid="{C6D67A17-5ECE-4047-A9A3-984C3A5F48ED}"/>
    <cellStyle name="Percent" xfId="2" builtinId="5"/>
  </cellStyles>
  <dxfs count="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Net</a:t>
            </a:r>
            <a:r>
              <a:rPr lang="en-CA" b="1" baseline="0">
                <a:solidFill>
                  <a:schemeClr val="tx1"/>
                </a:solidFill>
              </a:rPr>
              <a:t> Worth - Buy Vs. Rent</a:t>
            </a:r>
            <a:endParaRPr lang="en-CA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880579197899694"/>
          <c:y val="9.50751235714588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'Buy or Rent'!$I$42</c:f>
              <c:strCache>
                <c:ptCount val="1"/>
                <c:pt idx="0">
                  <c:v>Home Net Worth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'Buy or Rent'!$H$43:$H$77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'Buy or Rent'!$I$43:$I$77</c:f>
              <c:numCache>
                <c:formatCode>"$"#,##0_);[Red]\("$"#,##0\)</c:formatCode>
                <c:ptCount val="35"/>
                <c:pt idx="0">
                  <c:v>298492.31154890172</c:v>
                </c:pt>
                <c:pt idx="1">
                  <c:v>353223.0874500412</c:v>
                </c:pt>
                <c:pt idx="2">
                  <c:v>410150.26995472703</c:v>
                </c:pt>
                <c:pt idx="3">
                  <c:v>469384.23111044732</c:v>
                </c:pt>
                <c:pt idx="4">
                  <c:v>531041.81665085687</c:v>
                </c:pt>
                <c:pt idx="5">
                  <c:v>595246.75659717305</c:v>
                </c:pt>
                <c:pt idx="6">
                  <c:v>662130.10278447287</c:v>
                </c:pt>
                <c:pt idx="7">
                  <c:v>731830.6951017566</c:v>
                </c:pt>
                <c:pt idx="8">
                  <c:v>804495.65835408855</c:v>
                </c:pt>
                <c:pt idx="9">
                  <c:v>880280.93178255868</c:v>
                </c:pt>
                <c:pt idx="10">
                  <c:v>959351.83341377112</c:v>
                </c:pt>
                <c:pt idx="11">
                  <c:v>1041883.6615556233</c:v>
                </c:pt>
                <c:pt idx="12">
                  <c:v>1128062.3359108996</c:v>
                </c:pt>
                <c:pt idx="13">
                  <c:v>1218085.0809453216</c:v>
                </c:pt>
                <c:pt idx="14">
                  <c:v>1312161.1543228617</c:v>
                </c:pt>
                <c:pt idx="15">
                  <c:v>1410512.6234090785</c:v>
                </c:pt>
                <c:pt idx="16">
                  <c:v>1513375.1930437617</c:v>
                </c:pt>
                <c:pt idx="17">
                  <c:v>1620999.0879981266</c:v>
                </c:pt>
                <c:pt idx="18">
                  <c:v>1733649.9937600568</c:v>
                </c:pt>
                <c:pt idx="19">
                  <c:v>1851610.0595344405</c:v>
                </c:pt>
                <c:pt idx="20">
                  <c:v>1975178.9676054846</c:v>
                </c:pt>
                <c:pt idx="21">
                  <c:v>2104675.0734851221</c:v>
                </c:pt>
                <c:pt idx="22">
                  <c:v>2240436.6215674076</c:v>
                </c:pt>
                <c:pt idx="23">
                  <c:v>2382823.0413243882</c:v>
                </c:pt>
                <c:pt idx="24">
                  <c:v>2532216.3294156184</c:v>
                </c:pt>
                <c:pt idx="25">
                  <c:v>2599473.1414049673</c:v>
                </c:pt>
                <c:pt idx="26">
                  <c:v>2668592.4467710755</c:v>
                </c:pt>
                <c:pt idx="27">
                  <c:v>2739629.970598741</c:v>
                </c:pt>
                <c:pt idx="28">
                  <c:v>2812643.2947579604</c:v>
                </c:pt>
                <c:pt idx="29">
                  <c:v>2887691.9277858119</c:v>
                </c:pt>
                <c:pt idx="30">
                  <c:v>2964837.3777026422</c:v>
                </c:pt>
                <c:pt idx="31">
                  <c:v>3044143.2278959807</c:v>
                </c:pt>
                <c:pt idx="32">
                  <c:v>3125675.2162119965</c:v>
                </c:pt>
                <c:pt idx="33">
                  <c:v>3209501.3174009989</c:v>
                </c:pt>
                <c:pt idx="34">
                  <c:v>3295691.8290704992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F-4DF9-AC3A-5536E8DCA6E7}"/>
            </c:ext>
          </c:extLst>
        </c:ser>
        <c:ser>
          <c:idx val="1"/>
          <c:order val="1"/>
          <c:tx>
            <c:strRef>
              <c:f>'Buy or Rent'!$J$42</c:f>
              <c:strCache>
                <c:ptCount val="1"/>
                <c:pt idx="0">
                  <c:v>Rent Net Worth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'Buy or Rent'!$H$43:$H$77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'Buy or Rent'!$J$43:$J$77</c:f>
              <c:numCache>
                <c:formatCode>"$"#,##0_);[Red]\("$"#,##0\)</c:formatCode>
                <c:ptCount val="35"/>
                <c:pt idx="0">
                  <c:v>325101.97866198921</c:v>
                </c:pt>
                <c:pt idx="1">
                  <c:v>371221.81448134762</c:v>
                </c:pt>
                <c:pt idx="2">
                  <c:v>418394.56548809499</c:v>
                </c:pt>
                <c:pt idx="3">
                  <c:v>466657.02593427029</c:v>
                </c:pt>
                <c:pt idx="4">
                  <c:v>516047.83821336209</c:v>
                </c:pt>
                <c:pt idx="5">
                  <c:v>566607.61271948402</c:v>
                </c:pt>
                <c:pt idx="6">
                  <c:v>618379.05621713842</c:v>
                </c:pt>
                <c:pt idx="7">
                  <c:v>671407.10933303554</c:v>
                </c:pt>
                <c:pt idx="8">
                  <c:v>725739.09382491175</c:v>
                </c:pt>
                <c:pt idx="9">
                  <c:v>781424.87032882101</c:v>
                </c:pt>
                <c:pt idx="10">
                  <c:v>838517.00733615831</c:v>
                </c:pt>
                <c:pt idx="11">
                  <c:v>897070.96220495191</c:v>
                </c:pt>
                <c:pt idx="12">
                  <c:v>957145.27506697015</c:v>
                </c:pt>
                <c:pt idx="13">
                  <c:v>1018801.7765531772</c:v>
                </c:pt>
                <c:pt idx="14">
                  <c:v>1082105.810325335</c:v>
                </c:pt>
                <c:pt idx="15">
                  <c:v>1147126.47147136</c:v>
                </c:pt>
                <c:pt idx="16">
                  <c:v>1213936.8618967379</c:v>
                </c:pt>
                <c:pt idx="17">
                  <c:v>1282614.3639241941</c:v>
                </c:pt>
                <c:pt idx="18">
                  <c:v>1353240.9333992898</c:v>
                </c:pt>
                <c:pt idx="19">
                  <c:v>1425903.413691045</c:v>
                </c:pt>
                <c:pt idx="20">
                  <c:v>1500693.8720744678</c:v>
                </c:pt>
                <c:pt idx="21">
                  <c:v>1577709.9600864728</c:v>
                </c:pt>
                <c:pt idx="22">
                  <c:v>1657055.2995585399</c:v>
                </c:pt>
                <c:pt idx="23">
                  <c:v>1738839.896149101</c:v>
                </c:pt>
                <c:pt idx="24">
                  <c:v>1823180.5823266003</c:v>
                </c:pt>
                <c:pt idx="25">
                  <c:v>1819135.6844539663</c:v>
                </c:pt>
                <c:pt idx="26">
                  <c:v>1813006.6109169587</c:v>
                </c:pt>
                <c:pt idx="27">
                  <c:v>1804640.9098735265</c:v>
                </c:pt>
                <c:pt idx="28">
                  <c:v>1793877.2403537065</c:v>
                </c:pt>
                <c:pt idx="29">
                  <c:v>1780544.8930804392</c:v>
                </c:pt>
                <c:pt idx="30">
                  <c:v>1764463.2863085414</c:v>
                </c:pt>
                <c:pt idx="31">
                  <c:v>1745441.4353993405</c:v>
                </c:pt>
                <c:pt idx="32">
                  <c:v>1723277.3947831125</c:v>
                </c:pt>
                <c:pt idx="33">
                  <c:v>1697757.6708927976</c:v>
                </c:pt>
                <c:pt idx="34">
                  <c:v>1668656.6045802995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F-4DF9-AC3A-5536E8DCA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92224"/>
        <c:axId val="347535648"/>
      </c:lineChart>
      <c:catAx>
        <c:axId val="59979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535648"/>
        <c:crosses val="autoZero"/>
        <c:auto val="1"/>
        <c:lblAlgn val="ctr"/>
        <c:lblOffset val="100"/>
        <c:noMultiLvlLbl val="0"/>
      </c:catAx>
      <c:valAx>
        <c:axId val="34753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79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236221</xdr:colOff>
      <xdr:row>39</xdr:row>
      <xdr:rowOff>47624</xdr:rowOff>
    </xdr:from>
    <xdr:to>
      <xdr:col>6</xdr:col>
      <xdr:colOff>485775</xdr:colOff>
      <xdr:row>76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201-984E-C4BE-DE3E-CDBAF84CD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49C6-C44B-41BF-AD7E-075045C08040}">
  <dimension ref="A1:AF248"/>
  <sheetViews>
    <sheetView tabSelected="1" zoomScale="80" zoomScaleNormal="80" workbookViewId="0">
      <selection activeCell="C23" sqref="C23"/>
    </sheetView>
  </sheetViews>
  <sheetFormatPr defaultRowHeight="14.4" outlineLevelRow="1" x14ac:dyDescent="0.3"/>
  <cols>
    <col min="1" max="1" width="2.33203125" customWidth="1"/>
    <col min="2" max="2" width="30.5546875" customWidth="1"/>
    <col min="3" max="3" width="16.21875" style="1" customWidth="1"/>
    <col min="4" max="4" width="10.21875" bestFit="1" customWidth="1"/>
    <col min="5" max="5" width="10.109375" bestFit="1" customWidth="1"/>
    <col min="6" max="6" width="16.109375" bestFit="1" customWidth="1"/>
    <col min="7" max="7" width="11.88671875" bestFit="1" customWidth="1"/>
    <col min="8" max="8" width="17.21875" bestFit="1" customWidth="1"/>
    <col min="9" max="9" width="16.77734375" bestFit="1" customWidth="1"/>
    <col min="10" max="10" width="15.77734375" bestFit="1" customWidth="1"/>
    <col min="11" max="12" width="16.109375" bestFit="1" customWidth="1"/>
    <col min="13" max="13" width="17.21875" bestFit="1" customWidth="1"/>
    <col min="14" max="14" width="16.77734375" bestFit="1" customWidth="1"/>
    <col min="15" max="15" width="13.33203125" bestFit="1" customWidth="1"/>
    <col min="16" max="16" width="10.5546875" bestFit="1" customWidth="1"/>
    <col min="17" max="17" width="16.109375" bestFit="1" customWidth="1"/>
    <col min="18" max="18" width="13.88671875" bestFit="1" customWidth="1"/>
    <col min="19" max="19" width="13.77734375" bestFit="1" customWidth="1"/>
    <col min="20" max="20" width="13.88671875" bestFit="1" customWidth="1"/>
    <col min="21" max="21" width="11.6640625" bestFit="1" customWidth="1"/>
    <col min="22" max="22" width="12.109375" bestFit="1" customWidth="1"/>
    <col min="23" max="23" width="12.21875" bestFit="1" customWidth="1"/>
    <col min="24" max="24" width="11.5546875" bestFit="1" customWidth="1"/>
    <col min="25" max="25" width="13.88671875" bestFit="1" customWidth="1"/>
    <col min="26" max="26" width="11.6640625" bestFit="1" customWidth="1"/>
    <col min="27" max="27" width="12.109375" bestFit="1" customWidth="1"/>
    <col min="28" max="28" width="11.21875" style="13" bestFit="1" customWidth="1"/>
    <col min="29" max="29" width="23.5546875" bestFit="1" customWidth="1"/>
    <col min="30" max="30" width="11.88671875" bestFit="1" customWidth="1"/>
    <col min="31" max="31" width="19" bestFit="1" customWidth="1"/>
    <col min="32" max="32" width="23.21875" style="13" bestFit="1" customWidth="1"/>
  </cols>
  <sheetData>
    <row r="1" spans="1:32" s="24" customFormat="1" ht="18" x14ac:dyDescent="0.35">
      <c r="B1" s="58" t="s">
        <v>26</v>
      </c>
      <c r="C1" s="26"/>
      <c r="AB1" s="27"/>
      <c r="AF1" s="27"/>
    </row>
    <row r="2" spans="1:32" s="24" customFormat="1" ht="18" x14ac:dyDescent="0.35">
      <c r="B2" s="58" t="s">
        <v>84</v>
      </c>
      <c r="C2" s="26"/>
      <c r="AB2" s="27"/>
      <c r="AF2" s="27"/>
    </row>
    <row r="3" spans="1:32" s="24" customFormat="1" ht="18" x14ac:dyDescent="0.35">
      <c r="B3" s="59" t="s">
        <v>85</v>
      </c>
      <c r="C3" s="26"/>
      <c r="AB3" s="27"/>
      <c r="AF3" s="27"/>
    </row>
    <row r="4" spans="1:32" s="28" customFormat="1" x14ac:dyDescent="0.3">
      <c r="C4" s="29"/>
      <c r="AB4" s="30"/>
      <c r="AF4" s="30"/>
    </row>
    <row r="5" spans="1:32" s="24" customFormat="1" ht="14.4" customHeight="1" x14ac:dyDescent="0.3">
      <c r="A5" s="24" t="s">
        <v>86</v>
      </c>
      <c r="B5" s="25" t="s">
        <v>30</v>
      </c>
      <c r="C5" s="26"/>
      <c r="AB5" s="27"/>
      <c r="AF5" s="27"/>
    </row>
    <row r="6" spans="1:32" s="28" customFormat="1" ht="14.4" customHeight="1" outlineLevel="1" x14ac:dyDescent="0.3">
      <c r="B6" s="32" t="s">
        <v>95</v>
      </c>
      <c r="C6" s="29"/>
      <c r="AB6" s="30"/>
      <c r="AF6" s="30"/>
    </row>
    <row r="7" spans="1:32" s="28" customFormat="1" ht="14.4" customHeight="1" outlineLevel="1" x14ac:dyDescent="0.3">
      <c r="B7" s="32" t="s">
        <v>35</v>
      </c>
      <c r="C7" s="29"/>
      <c r="AB7" s="30"/>
      <c r="AF7" s="30"/>
    </row>
    <row r="8" spans="1:32" s="28" customFormat="1" ht="14.4" customHeight="1" outlineLevel="1" x14ac:dyDescent="0.3">
      <c r="B8" s="32" t="s">
        <v>40</v>
      </c>
      <c r="C8" s="29"/>
      <c r="AB8" s="30"/>
      <c r="AF8" s="30"/>
    </row>
    <row r="9" spans="1:32" s="28" customFormat="1" ht="14.4" customHeight="1" outlineLevel="1" x14ac:dyDescent="0.3">
      <c r="B9" s="32" t="s">
        <v>41</v>
      </c>
      <c r="C9" s="29"/>
      <c r="AB9" s="30"/>
      <c r="AF9" s="30"/>
    </row>
    <row r="10" spans="1:32" s="28" customFormat="1" ht="14.4" customHeight="1" outlineLevel="1" x14ac:dyDescent="0.3">
      <c r="B10" s="32" t="s">
        <v>56</v>
      </c>
      <c r="C10" s="29"/>
      <c r="AB10" s="30"/>
      <c r="AF10" s="30"/>
    </row>
    <row r="11" spans="1:32" s="28" customFormat="1" ht="14.4" customHeight="1" outlineLevel="1" x14ac:dyDescent="0.3">
      <c r="B11" s="32" t="s">
        <v>89</v>
      </c>
      <c r="C11" s="29"/>
      <c r="AB11" s="30"/>
      <c r="AF11" s="30"/>
    </row>
    <row r="12" spans="1:32" s="28" customFormat="1" ht="14.4" customHeight="1" outlineLevel="1" x14ac:dyDescent="0.3">
      <c r="B12" s="31"/>
      <c r="C12" s="29"/>
      <c r="AB12" s="30"/>
      <c r="AF12" s="30"/>
    </row>
    <row r="13" spans="1:32" s="28" customFormat="1" ht="14.4" customHeight="1" outlineLevel="1" x14ac:dyDescent="0.3">
      <c r="B13" s="33" t="s">
        <v>39</v>
      </c>
      <c r="C13" s="34"/>
      <c r="D13" s="34"/>
      <c r="AB13" s="30"/>
      <c r="AF13" s="30"/>
    </row>
    <row r="14" spans="1:32" s="28" customFormat="1" ht="14.4" customHeight="1" outlineLevel="1" x14ac:dyDescent="0.3">
      <c r="B14" s="35" t="s">
        <v>24</v>
      </c>
      <c r="C14" s="36">
        <v>0.35</v>
      </c>
      <c r="AB14" s="30"/>
      <c r="AF14" s="30"/>
    </row>
    <row r="15" spans="1:32" s="28" customFormat="1" ht="14.4" customHeight="1" outlineLevel="1" x14ac:dyDescent="0.3">
      <c r="B15" s="35" t="s">
        <v>59</v>
      </c>
      <c r="C15" s="36">
        <v>0.5</v>
      </c>
      <c r="AB15" s="30"/>
      <c r="AF15" s="30"/>
    </row>
    <row r="16" spans="1:32" s="28" customFormat="1" ht="14.4" customHeight="1" outlineLevel="1" x14ac:dyDescent="0.3">
      <c r="B16" s="33" t="s">
        <v>31</v>
      </c>
      <c r="C16" s="29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AB16" s="30"/>
      <c r="AF16" s="30"/>
    </row>
    <row r="17" spans="2:32" s="28" customFormat="1" ht="14.4" customHeight="1" outlineLevel="1" x14ac:dyDescent="0.3">
      <c r="B17" s="35" t="s">
        <v>0</v>
      </c>
      <c r="C17" s="37">
        <v>1400000</v>
      </c>
      <c r="D17" s="63" t="s">
        <v>94</v>
      </c>
      <c r="AB17" s="30"/>
      <c r="AF17" s="30"/>
    </row>
    <row r="18" spans="2:32" s="28" customFormat="1" ht="14.4" customHeight="1" outlineLevel="1" x14ac:dyDescent="0.3">
      <c r="B18" s="35" t="s">
        <v>3</v>
      </c>
      <c r="C18" s="36">
        <v>0.2</v>
      </c>
      <c r="AB18" s="30"/>
      <c r="AF18" s="30"/>
    </row>
    <row r="19" spans="2:32" s="28" customFormat="1" ht="14.4" customHeight="1" outlineLevel="1" x14ac:dyDescent="0.3">
      <c r="B19" s="35" t="s">
        <v>33</v>
      </c>
      <c r="C19" s="38">
        <f>C17*C18</f>
        <v>280000</v>
      </c>
      <c r="D19" s="63" t="s">
        <v>93</v>
      </c>
      <c r="AB19" s="30"/>
      <c r="AF19" s="30"/>
    </row>
    <row r="20" spans="2:32" s="28" customFormat="1" ht="14.4" customHeight="1" outlineLevel="1" x14ac:dyDescent="0.3">
      <c r="B20" s="35" t="s">
        <v>1</v>
      </c>
      <c r="C20" s="39">
        <v>6.5000000000000002E-2</v>
      </c>
      <c r="G20" s="34"/>
      <c r="H20" s="34"/>
      <c r="I20" s="40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AB20" s="30"/>
      <c r="AF20" s="30"/>
    </row>
    <row r="21" spans="2:32" s="28" customFormat="1" outlineLevel="1" x14ac:dyDescent="0.3">
      <c r="B21" s="35" t="s">
        <v>17</v>
      </c>
      <c r="C21" s="41">
        <v>25</v>
      </c>
      <c r="AB21" s="30"/>
      <c r="AF21" s="30"/>
    </row>
    <row r="22" spans="2:32" s="28" customFormat="1" outlineLevel="1" x14ac:dyDescent="0.3">
      <c r="B22" s="35" t="s">
        <v>68</v>
      </c>
      <c r="C22" s="42">
        <v>2.5000000000000001E-2</v>
      </c>
      <c r="AB22" s="30"/>
      <c r="AF22" s="30"/>
    </row>
    <row r="23" spans="2:32" s="28" customFormat="1" outlineLevel="1" x14ac:dyDescent="0.3">
      <c r="B23" s="35" t="s">
        <v>69</v>
      </c>
      <c r="C23" s="36">
        <v>0.33</v>
      </c>
      <c r="D23" s="63" t="s">
        <v>90</v>
      </c>
      <c r="E23" s="35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AB23" s="30"/>
      <c r="AF23" s="30"/>
    </row>
    <row r="24" spans="2:32" s="28" customFormat="1" outlineLevel="1" x14ac:dyDescent="0.3">
      <c r="B24" s="35" t="s">
        <v>23</v>
      </c>
      <c r="C24" s="37">
        <v>1600</v>
      </c>
      <c r="D24" s="63" t="s">
        <v>91</v>
      </c>
      <c r="AB24" s="30"/>
      <c r="AF24" s="30"/>
    </row>
    <row r="25" spans="2:32" s="28" customFormat="1" outlineLevel="1" x14ac:dyDescent="0.3">
      <c r="B25" s="35" t="s">
        <v>22</v>
      </c>
      <c r="C25" s="39">
        <v>3.0000000000000001E-3</v>
      </c>
      <c r="AB25" s="30"/>
      <c r="AF25" s="30"/>
    </row>
    <row r="26" spans="2:32" s="28" customFormat="1" outlineLevel="1" x14ac:dyDescent="0.3">
      <c r="B26" s="35" t="s">
        <v>37</v>
      </c>
      <c r="C26" s="37">
        <v>7500</v>
      </c>
      <c r="D26" s="63" t="s">
        <v>92</v>
      </c>
      <c r="AB26" s="30"/>
      <c r="AF26" s="30"/>
    </row>
    <row r="27" spans="2:32" s="28" customFormat="1" outlineLevel="1" x14ac:dyDescent="0.3">
      <c r="B27" s="33" t="s">
        <v>32</v>
      </c>
      <c r="AB27" s="30"/>
      <c r="AF27" s="30"/>
    </row>
    <row r="28" spans="2:32" s="28" customFormat="1" outlineLevel="1" x14ac:dyDescent="0.3">
      <c r="B28" s="35" t="s">
        <v>34</v>
      </c>
      <c r="C28" s="37">
        <v>4000</v>
      </c>
      <c r="AB28" s="30"/>
      <c r="AF28" s="30"/>
    </row>
    <row r="29" spans="2:32" s="28" customFormat="1" outlineLevel="1" x14ac:dyDescent="0.3">
      <c r="B29" s="33" t="s">
        <v>38</v>
      </c>
      <c r="AB29" s="30"/>
      <c r="AF29" s="30"/>
    </row>
    <row r="30" spans="2:32" s="28" customFormat="1" outlineLevel="1" x14ac:dyDescent="0.3">
      <c r="B30" s="35" t="s">
        <v>36</v>
      </c>
      <c r="C30" s="36">
        <v>0.06</v>
      </c>
      <c r="E30" s="35"/>
      <c r="F30" s="36"/>
      <c r="AB30" s="30"/>
      <c r="AF30" s="30"/>
    </row>
    <row r="31" spans="2:32" s="28" customFormat="1" outlineLevel="1" x14ac:dyDescent="0.3">
      <c r="B31" s="35" t="s">
        <v>73</v>
      </c>
      <c r="C31" s="36">
        <v>0.35</v>
      </c>
      <c r="E31" s="43"/>
      <c r="AB31" s="30"/>
      <c r="AF31" s="30"/>
    </row>
    <row r="32" spans="2:32" s="28" customFormat="1" outlineLevel="1" x14ac:dyDescent="0.3">
      <c r="B32" s="35" t="s">
        <v>74</v>
      </c>
      <c r="C32" s="44">
        <f>1-C31</f>
        <v>0.65</v>
      </c>
      <c r="AB32" s="30"/>
      <c r="AF32" s="30"/>
    </row>
    <row r="33" spans="1:32" s="28" customFormat="1" outlineLevel="1" x14ac:dyDescent="0.3">
      <c r="B33" s="35" t="s">
        <v>75</v>
      </c>
      <c r="C33" s="36">
        <v>0.3</v>
      </c>
      <c r="AB33" s="30"/>
      <c r="AF33" s="30"/>
    </row>
    <row r="34" spans="1:32" s="28" customFormat="1" outlineLevel="1" x14ac:dyDescent="0.3">
      <c r="B34" s="35" t="s">
        <v>2</v>
      </c>
      <c r="C34" s="42">
        <v>2.5000000000000001E-2</v>
      </c>
      <c r="AB34" s="30"/>
      <c r="AF34" s="30"/>
    </row>
    <row r="35" spans="1:32" s="28" customFormat="1" outlineLevel="1" x14ac:dyDescent="0.3">
      <c r="C35" s="29"/>
      <c r="AB35" s="30"/>
      <c r="AF35" s="30"/>
    </row>
    <row r="36" spans="1:32" s="24" customFormat="1" x14ac:dyDescent="0.3">
      <c r="A36" s="24" t="s">
        <v>86</v>
      </c>
      <c r="B36" s="25" t="s">
        <v>87</v>
      </c>
      <c r="C36" s="26"/>
      <c r="AB36" s="27"/>
      <c r="AF36" s="27"/>
    </row>
    <row r="37" spans="1:32" s="28" customFormat="1" outlineLevel="1" x14ac:dyDescent="0.3">
      <c r="B37" s="31"/>
      <c r="AB37" s="30"/>
      <c r="AF37" s="30"/>
    </row>
    <row r="38" spans="1:32" s="28" customFormat="1" ht="18" outlineLevel="1" x14ac:dyDescent="0.35">
      <c r="B38" s="81" t="s">
        <v>96</v>
      </c>
      <c r="C38" s="76"/>
      <c r="E38" s="79" t="s">
        <v>97</v>
      </c>
      <c r="F38" s="76"/>
      <c r="G38" s="77"/>
      <c r="AB38" s="30"/>
      <c r="AF38" s="30"/>
    </row>
    <row r="39" spans="1:32" s="28" customFormat="1" ht="15.6" outlineLevel="1" x14ac:dyDescent="0.3">
      <c r="B39" s="82">
        <f ca="1">I77</f>
        <v>3295691.8290704992</v>
      </c>
      <c r="C39" s="77"/>
      <c r="E39" s="80">
        <f ca="1">J77</f>
        <v>1668656.6045802995</v>
      </c>
      <c r="F39" s="78"/>
      <c r="G39" s="78"/>
      <c r="AB39" s="30"/>
      <c r="AF39" s="30"/>
    </row>
    <row r="40" spans="1:32" s="28" customFormat="1" outlineLevel="1" x14ac:dyDescent="0.3">
      <c r="B40" s="31"/>
      <c r="AB40" s="30"/>
      <c r="AF40" s="30"/>
    </row>
    <row r="41" spans="1:32" s="28" customFormat="1" outlineLevel="1" x14ac:dyDescent="0.3">
      <c r="B41" s="31"/>
      <c r="AB41" s="30"/>
      <c r="AF41" s="30"/>
    </row>
    <row r="42" spans="1:32" s="28" customFormat="1" outlineLevel="1" x14ac:dyDescent="0.3">
      <c r="B42" s="31"/>
      <c r="H42" s="61" t="s">
        <v>60</v>
      </c>
      <c r="I42" s="62" t="s">
        <v>82</v>
      </c>
      <c r="J42" s="62" t="s">
        <v>83</v>
      </c>
      <c r="K42" s="62" t="s">
        <v>66</v>
      </c>
      <c r="AB42" s="30"/>
      <c r="AF42" s="30"/>
    </row>
    <row r="43" spans="1:32" s="28" customFormat="1" outlineLevel="1" x14ac:dyDescent="0.3">
      <c r="B43" s="31"/>
      <c r="H43" s="45">
        <v>1</v>
      </c>
      <c r="I43" s="64">
        <f ca="1">AB84</f>
        <v>298492.31154890172</v>
      </c>
      <c r="J43" s="64">
        <f ca="1">W123</f>
        <v>325101.97866198921</v>
      </c>
      <c r="K43" s="64">
        <f ca="1">I43-J43</f>
        <v>-26609.667113087489</v>
      </c>
      <c r="AB43" s="30"/>
      <c r="AF43" s="30"/>
    </row>
    <row r="44" spans="1:32" s="28" customFormat="1" outlineLevel="1" x14ac:dyDescent="0.3">
      <c r="B44" s="31"/>
      <c r="H44" s="45">
        <f>H43+1</f>
        <v>2</v>
      </c>
      <c r="I44" s="64">
        <f ca="1">AB85</f>
        <v>353223.0874500412</v>
      </c>
      <c r="J44" s="64">
        <f ca="1">W124</f>
        <v>371221.81448134762</v>
      </c>
      <c r="K44" s="64">
        <f t="shared" ref="K44:K77" ca="1" si="0">I44-J44</f>
        <v>-17998.727031306422</v>
      </c>
      <c r="AB44" s="30"/>
      <c r="AF44" s="30"/>
    </row>
    <row r="45" spans="1:32" s="28" customFormat="1" outlineLevel="1" x14ac:dyDescent="0.3">
      <c r="B45" s="31"/>
      <c r="H45" s="45">
        <f t="shared" ref="H45:H77" si="1">H44+1</f>
        <v>3</v>
      </c>
      <c r="I45" s="64">
        <f ca="1">AB86</f>
        <v>410150.26995472703</v>
      </c>
      <c r="J45" s="64">
        <f ca="1">W125</f>
        <v>418394.56548809499</v>
      </c>
      <c r="K45" s="64">
        <f t="shared" ca="1" si="0"/>
        <v>-8244.2955333679565</v>
      </c>
      <c r="AB45" s="30"/>
      <c r="AF45" s="30"/>
    </row>
    <row r="46" spans="1:32" s="28" customFormat="1" outlineLevel="1" x14ac:dyDescent="0.3">
      <c r="B46" s="31"/>
      <c r="H46" s="45">
        <f t="shared" si="1"/>
        <v>4</v>
      </c>
      <c r="I46" s="64">
        <f ca="1">AB87</f>
        <v>469384.23111044732</v>
      </c>
      <c r="J46" s="64">
        <f ca="1">W126</f>
        <v>466657.02593427029</v>
      </c>
      <c r="K46" s="64">
        <f t="shared" ca="1" si="0"/>
        <v>2727.2051761770272</v>
      </c>
      <c r="AB46" s="30"/>
      <c r="AF46" s="30"/>
    </row>
    <row r="47" spans="1:32" s="28" customFormat="1" outlineLevel="1" x14ac:dyDescent="0.3">
      <c r="B47" s="31"/>
      <c r="H47" s="45">
        <f t="shared" si="1"/>
        <v>5</v>
      </c>
      <c r="I47" s="64">
        <f ca="1">AB88</f>
        <v>531041.81665085687</v>
      </c>
      <c r="J47" s="64">
        <f ca="1">W127</f>
        <v>516047.83821336209</v>
      </c>
      <c r="K47" s="64">
        <f t="shared" ca="1" si="0"/>
        <v>14993.978437494778</v>
      </c>
      <c r="AB47" s="30"/>
      <c r="AF47" s="30"/>
    </row>
    <row r="48" spans="1:32" s="28" customFormat="1" outlineLevel="1" x14ac:dyDescent="0.3">
      <c r="B48" s="31"/>
      <c r="H48" s="45">
        <f t="shared" si="1"/>
        <v>6</v>
      </c>
      <c r="I48" s="64">
        <f ca="1">AB89</f>
        <v>595246.75659717305</v>
      </c>
      <c r="J48" s="64">
        <f ca="1">W128</f>
        <v>566607.61271948402</v>
      </c>
      <c r="K48" s="64">
        <f t="shared" ca="1" si="0"/>
        <v>28639.143877689028</v>
      </c>
      <c r="AB48" s="30"/>
      <c r="AF48" s="30"/>
    </row>
    <row r="49" spans="2:32" s="28" customFormat="1" outlineLevel="1" x14ac:dyDescent="0.3">
      <c r="B49" s="31"/>
      <c r="H49" s="45">
        <f t="shared" si="1"/>
        <v>7</v>
      </c>
      <c r="I49" s="64">
        <f ca="1">AB90</f>
        <v>662130.10278447287</v>
      </c>
      <c r="J49" s="64">
        <f ca="1">W129</f>
        <v>618379.05621713842</v>
      </c>
      <c r="K49" s="64">
        <f t="shared" ca="1" si="0"/>
        <v>43751.046567334444</v>
      </c>
      <c r="AB49" s="30"/>
      <c r="AF49" s="30"/>
    </row>
    <row r="50" spans="2:32" s="28" customFormat="1" outlineLevel="1" x14ac:dyDescent="0.3">
      <c r="B50" s="31"/>
      <c r="H50" s="45">
        <f t="shared" si="1"/>
        <v>8</v>
      </c>
      <c r="I50" s="64">
        <f ca="1">AB91</f>
        <v>731830.6951017566</v>
      </c>
      <c r="J50" s="64">
        <f ca="1">W130</f>
        <v>671407.10933303554</v>
      </c>
      <c r="K50" s="64">
        <f t="shared" ca="1" si="0"/>
        <v>60423.585768721066</v>
      </c>
      <c r="AB50" s="30"/>
      <c r="AF50" s="30"/>
    </row>
    <row r="51" spans="2:32" s="28" customFormat="1" outlineLevel="1" x14ac:dyDescent="0.3">
      <c r="B51" s="31"/>
      <c r="H51" s="45">
        <f t="shared" si="1"/>
        <v>9</v>
      </c>
      <c r="I51" s="64">
        <f ca="1">AB92</f>
        <v>804495.65835408855</v>
      </c>
      <c r="J51" s="64">
        <f ca="1">W131</f>
        <v>725739.09382491175</v>
      </c>
      <c r="K51" s="64">
        <f t="shared" ca="1" si="0"/>
        <v>78756.564529176801</v>
      </c>
      <c r="AB51" s="30"/>
      <c r="AF51" s="30"/>
    </row>
    <row r="52" spans="2:32" s="28" customFormat="1" outlineLevel="1" x14ac:dyDescent="0.3">
      <c r="B52" s="31"/>
      <c r="H52" s="45">
        <f t="shared" si="1"/>
        <v>10</v>
      </c>
      <c r="I52" s="64">
        <f ca="1">AB93</f>
        <v>880280.93178255868</v>
      </c>
      <c r="J52" s="64">
        <f ca="1">W132</f>
        <v>781424.87032882101</v>
      </c>
      <c r="K52" s="64">
        <f t="shared" ca="1" si="0"/>
        <v>98856.061453737668</v>
      </c>
      <c r="AB52" s="30"/>
      <c r="AF52" s="30"/>
    </row>
    <row r="53" spans="2:32" s="28" customFormat="1" outlineLevel="1" x14ac:dyDescent="0.3">
      <c r="B53" s="31"/>
      <c r="H53" s="45">
        <f t="shared" si="1"/>
        <v>11</v>
      </c>
      <c r="I53" s="64">
        <f ca="1">AB94</f>
        <v>959351.83341377112</v>
      </c>
      <c r="J53" s="64">
        <f ca="1">W133</f>
        <v>838517.00733615831</v>
      </c>
      <c r="K53" s="64">
        <f t="shared" ca="1" si="0"/>
        <v>120834.82607761282</v>
      </c>
      <c r="AB53" s="30"/>
      <c r="AF53" s="30"/>
    </row>
    <row r="54" spans="2:32" s="28" customFormat="1" outlineLevel="1" x14ac:dyDescent="0.3">
      <c r="B54" s="31"/>
      <c r="H54" s="45">
        <f t="shared" si="1"/>
        <v>12</v>
      </c>
      <c r="I54" s="64">
        <f ca="1">AB95</f>
        <v>1041883.6615556233</v>
      </c>
      <c r="J54" s="64">
        <f ca="1">W134</f>
        <v>897070.96220495191</v>
      </c>
      <c r="K54" s="64">
        <f t="shared" ca="1" si="0"/>
        <v>144812.69935067138</v>
      </c>
      <c r="AB54" s="30"/>
      <c r="AF54" s="30"/>
    </row>
    <row r="55" spans="2:32" s="28" customFormat="1" outlineLevel="1" x14ac:dyDescent="0.3">
      <c r="B55" s="31"/>
      <c r="H55" s="45">
        <f t="shared" si="1"/>
        <v>13</v>
      </c>
      <c r="I55" s="64">
        <f ca="1">AB96</f>
        <v>1128062.3359108996</v>
      </c>
      <c r="J55" s="64">
        <f ca="1">W135</f>
        <v>957145.27506697015</v>
      </c>
      <c r="K55" s="64">
        <f t="shared" ca="1" si="0"/>
        <v>170917.06084392942</v>
      </c>
      <c r="AB55" s="30"/>
      <c r="AF55" s="30"/>
    </row>
    <row r="56" spans="2:32" s="28" customFormat="1" outlineLevel="1" x14ac:dyDescent="0.3">
      <c r="B56" s="31"/>
      <c r="H56" s="45">
        <f t="shared" si="1"/>
        <v>14</v>
      </c>
      <c r="I56" s="64">
        <f ca="1">AB97</f>
        <v>1218085.0809453216</v>
      </c>
      <c r="J56" s="64">
        <f ca="1">W136</f>
        <v>1018801.7765531772</v>
      </c>
      <c r="K56" s="64">
        <f t="shared" ca="1" si="0"/>
        <v>199283.30439214443</v>
      </c>
      <c r="AB56" s="30"/>
      <c r="AF56" s="30"/>
    </row>
    <row r="57" spans="2:32" s="28" customFormat="1" outlineLevel="1" x14ac:dyDescent="0.3">
      <c r="B57" s="31"/>
      <c r="H57" s="45">
        <f t="shared" si="1"/>
        <v>15</v>
      </c>
      <c r="I57" s="64">
        <f ca="1">AB98</f>
        <v>1312161.1543228617</v>
      </c>
      <c r="J57" s="64">
        <f ca="1">W137</f>
        <v>1082105.810325335</v>
      </c>
      <c r="K57" s="64">
        <f t="shared" ca="1" si="0"/>
        <v>230055.34399752668</v>
      </c>
      <c r="AB57" s="30"/>
      <c r="AF57" s="30"/>
    </row>
    <row r="58" spans="2:32" s="28" customFormat="1" outlineLevel="1" x14ac:dyDescent="0.3">
      <c r="B58" s="31"/>
      <c r="H58" s="45">
        <f t="shared" si="1"/>
        <v>16</v>
      </c>
      <c r="I58" s="64">
        <f ca="1">AB99</f>
        <v>1410512.6234090785</v>
      </c>
      <c r="J58" s="64">
        <f ca="1">W138</f>
        <v>1147126.47147136</v>
      </c>
      <c r="K58" s="64">
        <f t="shared" ca="1" si="0"/>
        <v>263386.1519377185</v>
      </c>
      <c r="AB58" s="30"/>
      <c r="AF58" s="30"/>
    </row>
    <row r="59" spans="2:32" s="28" customFormat="1" outlineLevel="1" x14ac:dyDescent="0.3">
      <c r="B59" s="31"/>
      <c r="H59" s="45">
        <f t="shared" si="1"/>
        <v>17</v>
      </c>
      <c r="I59" s="64">
        <f ca="1">AB100</f>
        <v>1513375.1930437617</v>
      </c>
      <c r="J59" s="64">
        <f ca="1">W139</f>
        <v>1213936.8618967379</v>
      </c>
      <c r="K59" s="64">
        <f t="shared" ca="1" si="0"/>
        <v>299438.33114702371</v>
      </c>
      <c r="AB59" s="30"/>
      <c r="AF59" s="30"/>
    </row>
    <row r="60" spans="2:32" s="28" customFormat="1" outlineLevel="1" x14ac:dyDescent="0.3">
      <c r="B60" s="31"/>
      <c r="H60" s="45">
        <f t="shared" si="1"/>
        <v>18</v>
      </c>
      <c r="I60" s="64">
        <f ca="1">AB101</f>
        <v>1620999.0879981266</v>
      </c>
      <c r="J60" s="64">
        <f ca="1">W140</f>
        <v>1282614.3639241941</v>
      </c>
      <c r="K60" s="64">
        <f t="shared" ca="1" si="0"/>
        <v>338384.72407393251</v>
      </c>
      <c r="AB60" s="30"/>
      <c r="AF60" s="30"/>
    </row>
    <row r="61" spans="2:32" s="28" customFormat="1" outlineLevel="1" x14ac:dyDescent="0.3">
      <c r="B61" s="31"/>
      <c r="H61" s="45">
        <f t="shared" si="1"/>
        <v>19</v>
      </c>
      <c r="I61" s="64">
        <f ca="1">AB102</f>
        <v>1733649.9937600568</v>
      </c>
      <c r="J61" s="64">
        <f ca="1">W141</f>
        <v>1353240.9333992898</v>
      </c>
      <c r="K61" s="64">
        <f t="shared" ca="1" si="0"/>
        <v>380409.06036076695</v>
      </c>
      <c r="AB61" s="30"/>
      <c r="AF61" s="30"/>
    </row>
    <row r="62" spans="2:32" s="28" customFormat="1" outlineLevel="1" x14ac:dyDescent="0.3">
      <c r="B62" s="31"/>
      <c r="H62" s="45">
        <f>H61+1</f>
        <v>20</v>
      </c>
      <c r="I62" s="64">
        <f ca="1">AB103</f>
        <v>1851610.0595344405</v>
      </c>
      <c r="J62" s="64">
        <f ca="1">W142</f>
        <v>1425903.413691045</v>
      </c>
      <c r="K62" s="64">
        <f t="shared" ca="1" si="0"/>
        <v>425706.6458433955</v>
      </c>
      <c r="AB62" s="30"/>
      <c r="AF62" s="30"/>
    </row>
    <row r="63" spans="2:32" s="28" customFormat="1" outlineLevel="1" x14ac:dyDescent="0.3">
      <c r="B63" s="31"/>
      <c r="H63" s="45">
        <f t="shared" si="1"/>
        <v>21</v>
      </c>
      <c r="I63" s="64">
        <f ca="1">AB104</f>
        <v>1975178.9676054846</v>
      </c>
      <c r="J63" s="64">
        <f ca="1">W143</f>
        <v>1500693.8720744678</v>
      </c>
      <c r="K63" s="64">
        <f t="shared" ca="1" si="0"/>
        <v>474485.09553101682</v>
      </c>
      <c r="AB63" s="30"/>
      <c r="AF63" s="30"/>
    </row>
    <row r="64" spans="2:32" s="28" customFormat="1" outlineLevel="1" x14ac:dyDescent="0.3">
      <c r="B64" s="31"/>
      <c r="H64" s="45">
        <f t="shared" si="1"/>
        <v>22</v>
      </c>
      <c r="I64" s="64">
        <f ca="1">AB105</f>
        <v>2104675.0734851221</v>
      </c>
      <c r="J64" s="64">
        <f ca="1">W144</f>
        <v>1577709.9600864728</v>
      </c>
      <c r="K64" s="64">
        <f t="shared" ca="1" si="0"/>
        <v>526965.11339864926</v>
      </c>
      <c r="AB64" s="30"/>
      <c r="AF64" s="30"/>
    </row>
    <row r="65" spans="1:32" s="28" customFormat="1" outlineLevel="1" x14ac:dyDescent="0.3">
      <c r="B65" s="31"/>
      <c r="H65" s="45">
        <f t="shared" si="1"/>
        <v>23</v>
      </c>
      <c r="I65" s="64">
        <f ca="1">AB106</f>
        <v>2240436.6215674076</v>
      </c>
      <c r="J65" s="64">
        <f ca="1">W145</f>
        <v>1657055.2995585399</v>
      </c>
      <c r="K65" s="64">
        <f t="shared" ca="1" si="0"/>
        <v>583381.32200886775</v>
      </c>
      <c r="AB65" s="30"/>
      <c r="AF65" s="30"/>
    </row>
    <row r="66" spans="1:32" s="28" customFormat="1" outlineLevel="1" x14ac:dyDescent="0.3">
      <c r="B66" s="31"/>
      <c r="H66" s="45">
        <f t="shared" si="1"/>
        <v>24</v>
      </c>
      <c r="I66" s="64">
        <f ca="1">AB107</f>
        <v>2382823.0413243882</v>
      </c>
      <c r="J66" s="64">
        <f ca="1">W146</f>
        <v>1738839.896149101</v>
      </c>
      <c r="K66" s="64">
        <f t="shared" ca="1" si="0"/>
        <v>643983.14517528727</v>
      </c>
      <c r="AB66" s="30"/>
      <c r="AF66" s="30"/>
    </row>
    <row r="67" spans="1:32" s="28" customFormat="1" outlineLevel="1" x14ac:dyDescent="0.3">
      <c r="B67" s="31"/>
      <c r="H67" s="45">
        <f t="shared" si="1"/>
        <v>25</v>
      </c>
      <c r="I67" s="64">
        <f ca="1">AB108</f>
        <v>2532216.3294156184</v>
      </c>
      <c r="J67" s="64">
        <f ca="1">W147</f>
        <v>1823180.5823266003</v>
      </c>
      <c r="K67" s="64">
        <f t="shared" ca="1" si="0"/>
        <v>709035.74708901811</v>
      </c>
      <c r="AB67" s="30"/>
      <c r="AF67" s="30"/>
    </row>
    <row r="68" spans="1:32" s="28" customFormat="1" outlineLevel="1" x14ac:dyDescent="0.3">
      <c r="H68" s="45">
        <f t="shared" si="1"/>
        <v>26</v>
      </c>
      <c r="I68" s="64">
        <f ca="1">AB109</f>
        <v>2599473.1414049673</v>
      </c>
      <c r="J68" s="64">
        <f ca="1">W148</f>
        <v>1819135.6844539663</v>
      </c>
      <c r="K68" s="64">
        <f t="shared" ca="1" si="0"/>
        <v>780337.45695100096</v>
      </c>
      <c r="AB68" s="30"/>
      <c r="AF68" s="30"/>
    </row>
    <row r="69" spans="1:32" s="28" customFormat="1" outlineLevel="1" x14ac:dyDescent="0.3">
      <c r="H69" s="45">
        <f t="shared" si="1"/>
        <v>27</v>
      </c>
      <c r="I69" s="64">
        <f ca="1">AB110</f>
        <v>2668592.4467710755</v>
      </c>
      <c r="J69" s="64">
        <f ca="1">W149</f>
        <v>1813006.6109169587</v>
      </c>
      <c r="K69" s="64">
        <f t="shared" ca="1" si="0"/>
        <v>855585.83585411683</v>
      </c>
      <c r="AB69" s="30"/>
      <c r="AF69" s="30"/>
    </row>
    <row r="70" spans="1:32" s="28" customFormat="1" outlineLevel="1" x14ac:dyDescent="0.3">
      <c r="H70" s="45">
        <f t="shared" si="1"/>
        <v>28</v>
      </c>
      <c r="I70" s="64">
        <f ca="1">AB111</f>
        <v>2739629.970598741</v>
      </c>
      <c r="J70" s="64">
        <f ca="1">W150</f>
        <v>1804640.9098735265</v>
      </c>
      <c r="K70" s="64">
        <f t="shared" ca="1" si="0"/>
        <v>934989.06072521443</v>
      </c>
      <c r="AB70" s="30"/>
      <c r="AF70" s="30"/>
    </row>
    <row r="71" spans="1:32" s="28" customFormat="1" outlineLevel="1" x14ac:dyDescent="0.3">
      <c r="H71" s="45">
        <f t="shared" si="1"/>
        <v>29</v>
      </c>
      <c r="I71" s="64">
        <f ca="1">AB112</f>
        <v>2812643.2947579604</v>
      </c>
      <c r="J71" s="64">
        <f ca="1">W151</f>
        <v>1793877.2403537065</v>
      </c>
      <c r="K71" s="64">
        <f t="shared" ca="1" si="0"/>
        <v>1018766.0544042538</v>
      </c>
      <c r="AB71" s="30"/>
      <c r="AF71" s="30"/>
    </row>
    <row r="72" spans="1:32" s="28" customFormat="1" outlineLevel="1" x14ac:dyDescent="0.3">
      <c r="H72" s="45">
        <f t="shared" si="1"/>
        <v>30</v>
      </c>
      <c r="I72" s="64">
        <f ca="1">AB113</f>
        <v>2887691.9277858119</v>
      </c>
      <c r="J72" s="64">
        <f ca="1">W152</f>
        <v>1780544.8930804392</v>
      </c>
      <c r="K72" s="64">
        <f t="shared" ca="1" si="0"/>
        <v>1107147.0347053728</v>
      </c>
      <c r="AB72" s="30"/>
      <c r="AF72" s="30"/>
    </row>
    <row r="73" spans="1:32" s="28" customFormat="1" outlineLevel="1" x14ac:dyDescent="0.3">
      <c r="H73" s="45">
        <f t="shared" si="1"/>
        <v>31</v>
      </c>
      <c r="I73" s="64">
        <f ca="1">AB114</f>
        <v>2964837.3777026422</v>
      </c>
      <c r="J73" s="64">
        <f ca="1">W153</f>
        <v>1764463.2863085414</v>
      </c>
      <c r="K73" s="64">
        <f t="shared" ca="1" si="0"/>
        <v>1200374.0913941008</v>
      </c>
      <c r="AB73" s="30"/>
      <c r="AF73" s="30"/>
    </row>
    <row r="74" spans="1:32" s="28" customFormat="1" outlineLevel="1" x14ac:dyDescent="0.3">
      <c r="H74" s="45">
        <f t="shared" si="1"/>
        <v>32</v>
      </c>
      <c r="I74" s="64">
        <f ca="1">AB115</f>
        <v>3044143.2278959807</v>
      </c>
      <c r="J74" s="64">
        <f ca="1">W154</f>
        <v>1745441.4353993405</v>
      </c>
      <c r="K74" s="64">
        <f t="shared" ca="1" si="0"/>
        <v>1298701.7924966402</v>
      </c>
      <c r="AB74" s="30"/>
      <c r="AF74" s="30"/>
    </row>
    <row r="75" spans="1:32" s="28" customFormat="1" outlineLevel="1" x14ac:dyDescent="0.3">
      <c r="H75" s="45">
        <f>H74+1</f>
        <v>33</v>
      </c>
      <c r="I75" s="64">
        <f ca="1">AB116</f>
        <v>3125675.2162119965</v>
      </c>
      <c r="J75" s="64">
        <f ca="1">W155</f>
        <v>1723277.3947831125</v>
      </c>
      <c r="K75" s="64">
        <f t="shared" ca="1" si="0"/>
        <v>1402397.8214288841</v>
      </c>
      <c r="AB75" s="30"/>
      <c r="AF75" s="30"/>
    </row>
    <row r="76" spans="1:32" s="28" customFormat="1" outlineLevel="1" x14ac:dyDescent="0.3">
      <c r="H76" s="45">
        <f t="shared" si="1"/>
        <v>34</v>
      </c>
      <c r="I76" s="64">
        <f ca="1">AB117</f>
        <v>3209501.3174009989</v>
      </c>
      <c r="J76" s="64">
        <f ca="1">W156</f>
        <v>1697757.6708927976</v>
      </c>
      <c r="K76" s="64">
        <f t="shared" ca="1" si="0"/>
        <v>1511743.6465082013</v>
      </c>
      <c r="AB76" s="30"/>
      <c r="AF76" s="30"/>
    </row>
    <row r="77" spans="1:32" s="28" customFormat="1" outlineLevel="1" x14ac:dyDescent="0.3">
      <c r="C77" s="29"/>
      <c r="H77" s="74">
        <f t="shared" si="1"/>
        <v>35</v>
      </c>
      <c r="I77" s="75">
        <f ca="1">AB118</f>
        <v>3295691.8290704992</v>
      </c>
      <c r="J77" s="75">
        <f ca="1">W157</f>
        <v>1668656.6045802995</v>
      </c>
      <c r="K77" s="75">
        <f t="shared" ca="1" si="0"/>
        <v>1627035.2244901997</v>
      </c>
      <c r="AB77" s="30"/>
      <c r="AF77" s="30"/>
    </row>
    <row r="78" spans="1:32" s="28" customFormat="1" outlineLevel="1" x14ac:dyDescent="0.3">
      <c r="C78" s="29"/>
      <c r="AB78" s="30"/>
      <c r="AF78" s="30"/>
    </row>
    <row r="79" spans="1:32" s="24" customFormat="1" x14ac:dyDescent="0.3">
      <c r="A79" s="24" t="s">
        <v>86</v>
      </c>
      <c r="B79" s="25" t="s">
        <v>76</v>
      </c>
      <c r="C79" s="26"/>
      <c r="AB79" s="27"/>
      <c r="AF79" s="27"/>
    </row>
    <row r="80" spans="1:32" s="28" customFormat="1" outlineLevel="1" x14ac:dyDescent="0.3">
      <c r="C80" s="29"/>
      <c r="AB80" s="30"/>
      <c r="AF80" s="30"/>
    </row>
    <row r="81" spans="2:32" s="28" customFormat="1" ht="18" outlineLevel="1" x14ac:dyDescent="0.35">
      <c r="C81" s="21" t="s">
        <v>62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3"/>
      <c r="AF81" s="30"/>
    </row>
    <row r="82" spans="2:32" s="28" customFormat="1" outlineLevel="1" x14ac:dyDescent="0.3">
      <c r="B82" s="46" t="s">
        <v>61</v>
      </c>
      <c r="C82" s="47" t="s">
        <v>45</v>
      </c>
      <c r="D82" s="48"/>
      <c r="E82" s="49"/>
      <c r="F82" s="47" t="s">
        <v>46</v>
      </c>
      <c r="G82" s="48"/>
      <c r="H82" s="48"/>
      <c r="I82" s="48"/>
      <c r="J82" s="49"/>
      <c r="K82" s="47" t="s">
        <v>70</v>
      </c>
      <c r="L82" s="48"/>
      <c r="M82" s="48"/>
      <c r="N82" s="48"/>
      <c r="O82" s="48"/>
      <c r="P82" s="49"/>
      <c r="Q82" s="47" t="s">
        <v>79</v>
      </c>
      <c r="R82" s="48"/>
      <c r="S82" s="48"/>
      <c r="T82" s="48"/>
      <c r="U82" s="48"/>
      <c r="V82" s="48"/>
      <c r="W82" s="49"/>
      <c r="X82" s="47" t="s">
        <v>51</v>
      </c>
      <c r="Y82" s="48"/>
      <c r="Z82" s="48"/>
      <c r="AA82" s="48"/>
      <c r="AB82" s="49"/>
      <c r="AF82" s="30"/>
    </row>
    <row r="83" spans="2:32" s="28" customFormat="1" outlineLevel="1" x14ac:dyDescent="0.3">
      <c r="B83" s="50"/>
      <c r="C83" s="65" t="s">
        <v>42</v>
      </c>
      <c r="D83" s="66" t="s">
        <v>43</v>
      </c>
      <c r="E83" s="67" t="s">
        <v>44</v>
      </c>
      <c r="F83" s="65" t="s">
        <v>47</v>
      </c>
      <c r="G83" s="66" t="s">
        <v>48</v>
      </c>
      <c r="H83" s="66" t="s">
        <v>49</v>
      </c>
      <c r="I83" s="66" t="s">
        <v>50</v>
      </c>
      <c r="J83" s="67" t="s">
        <v>67</v>
      </c>
      <c r="K83" s="65" t="s">
        <v>52</v>
      </c>
      <c r="L83" s="66" t="s">
        <v>25</v>
      </c>
      <c r="M83" s="66" t="s">
        <v>71</v>
      </c>
      <c r="N83" s="66" t="s">
        <v>72</v>
      </c>
      <c r="O83" s="66" t="s">
        <v>80</v>
      </c>
      <c r="P83" s="67" t="s">
        <v>54</v>
      </c>
      <c r="Q83" s="65" t="s">
        <v>52</v>
      </c>
      <c r="R83" s="66" t="s">
        <v>53</v>
      </c>
      <c r="S83" s="66" t="s">
        <v>77</v>
      </c>
      <c r="T83" s="66" t="s">
        <v>78</v>
      </c>
      <c r="U83" s="66" t="s">
        <v>80</v>
      </c>
      <c r="V83" s="66" t="s">
        <v>25</v>
      </c>
      <c r="W83" s="67" t="s">
        <v>54</v>
      </c>
      <c r="X83" s="65" t="s">
        <v>21</v>
      </c>
      <c r="Y83" s="66" t="s">
        <v>57</v>
      </c>
      <c r="Z83" s="66" t="s">
        <v>55</v>
      </c>
      <c r="AA83" s="66" t="s">
        <v>81</v>
      </c>
      <c r="AB83" s="67" t="s">
        <v>58</v>
      </c>
      <c r="AF83" s="30"/>
    </row>
    <row r="84" spans="2:32" s="28" customFormat="1" outlineLevel="1" x14ac:dyDescent="0.3">
      <c r="B84" s="31">
        <v>1</v>
      </c>
      <c r="C84" s="68">
        <f ca="1">SUM(OFFSET('Mort Amort'!$L$6,('Buy or Rent'!B84-1)*12,0,12,1))</f>
        <v>18492.311548901689</v>
      </c>
      <c r="D84" s="64">
        <f ca="1">SUM(OFFSET('Mort Amort'!$M$6,('Buy or Rent'!B84-1)*12,0,12,1))</f>
        <v>72255.530936221068</v>
      </c>
      <c r="E84" s="69">
        <f ca="1">C84+D84</f>
        <v>90747.842485122761</v>
      </c>
      <c r="F84" s="68">
        <f>IF($C$23&gt;0,$C$24*12,0)</f>
        <v>19200</v>
      </c>
      <c r="G84" s="64">
        <f>X84*$C$25</f>
        <v>4200</v>
      </c>
      <c r="H84" s="64">
        <f>C26</f>
        <v>7500</v>
      </c>
      <c r="I84" s="64">
        <f ca="1">IF(F84&gt;0,(F84-(D84+G84+H84)*$C$23)*$C$14,0)</f>
        <v>-2976.8638231335331</v>
      </c>
      <c r="J84" s="69">
        <f ca="1">-E84+F84-G84-H84-I84</f>
        <v>-80270.978661989226</v>
      </c>
      <c r="K84" s="68">
        <v>0</v>
      </c>
      <c r="L84" s="64">
        <f ca="1">IF(J84&gt;0,J84,0)</f>
        <v>0</v>
      </c>
      <c r="M84" s="64">
        <f>S84</f>
        <v>0</v>
      </c>
      <c r="N84" s="64">
        <f>T84*$C$33</f>
        <v>0</v>
      </c>
      <c r="O84" s="64">
        <f>U84</f>
        <v>0</v>
      </c>
      <c r="P84" s="69">
        <f ca="1">K84+L84+M84+N84-O84</f>
        <v>0</v>
      </c>
      <c r="Q84" s="68">
        <v>0</v>
      </c>
      <c r="R84" s="64">
        <f>Q84*$C$30</f>
        <v>0</v>
      </c>
      <c r="S84" s="64">
        <f>R84*$C$31</f>
        <v>0</v>
      </c>
      <c r="T84" s="64">
        <f>R84-S84</f>
        <v>0</v>
      </c>
      <c r="U84" s="64">
        <f>(S84*$C$14)+(T84*$C$33*$C$15*$C$14)</f>
        <v>0</v>
      </c>
      <c r="V84" s="64">
        <f ca="1">L84</f>
        <v>0</v>
      </c>
      <c r="W84" s="69">
        <f ca="1">Q84+R84-U84+V84</f>
        <v>0</v>
      </c>
      <c r="X84" s="68">
        <f>C17</f>
        <v>1400000</v>
      </c>
      <c r="Y84" s="64">
        <f ca="1">-(C17-C19)+C84</f>
        <v>-1101507.6884510983</v>
      </c>
      <c r="Z84" s="64">
        <f ca="1">W84</f>
        <v>0</v>
      </c>
      <c r="AA84" s="64">
        <f ca="1">-(Z84-P84)*$C$15*$C$14</f>
        <v>0</v>
      </c>
      <c r="AB84" s="69">
        <f ca="1">SUM(X84:AA84)</f>
        <v>298492.31154890172</v>
      </c>
      <c r="AF84" s="30"/>
    </row>
    <row r="85" spans="2:32" s="28" customFormat="1" outlineLevel="1" x14ac:dyDescent="0.3">
      <c r="B85" s="31">
        <v>2</v>
      </c>
      <c r="C85" s="68">
        <f ca="1">SUM(OFFSET('Mort Amort'!$L$6,('Buy or Rent'!B85-1)*12,0,12,1))</f>
        <v>19730.77590113967</v>
      </c>
      <c r="D85" s="64">
        <f ca="1">SUM(OFFSET('Mort Amort'!$M$6,('Buy or Rent'!B85-1)*12,0,12,1))</f>
        <v>71017.066583983105</v>
      </c>
      <c r="E85" s="69">
        <f t="shared" ref="E85:E108" ca="1" si="2">C85+D85</f>
        <v>90747.842485122776</v>
      </c>
      <c r="F85" s="68">
        <f>F84*(1+$C$34)</f>
        <v>19680</v>
      </c>
      <c r="G85" s="64">
        <f>X85*$C$25</f>
        <v>4304.9999999999991</v>
      </c>
      <c r="H85" s="64">
        <f>H84*(1+$C$34)</f>
        <v>7687.4999999999991</v>
      </c>
      <c r="I85" s="64">
        <f t="shared" ref="I85:I118" ca="1" si="3">IF(F85&gt;0,(F85-(D85+G85+H85)*$C$23)*$C$14,0)</f>
        <v>-2699.6049404500491</v>
      </c>
      <c r="J85" s="69">
        <f t="shared" ref="J85:J118" ca="1" si="4">-E85+F85-G85-H85-I85</f>
        <v>-80360.737544672724</v>
      </c>
      <c r="K85" s="68">
        <f ca="1">P84</f>
        <v>0</v>
      </c>
      <c r="L85" s="64">
        <f t="shared" ref="L85:L118" ca="1" si="5">IF(J85&gt;0,J85,0)</f>
        <v>0</v>
      </c>
      <c r="M85" s="64">
        <f ca="1">S85</f>
        <v>0</v>
      </c>
      <c r="N85" s="64">
        <f ca="1">T85*$C$33</f>
        <v>0</v>
      </c>
      <c r="O85" s="64">
        <f t="shared" ref="O85:O118" ca="1" si="6">U85</f>
        <v>0</v>
      </c>
      <c r="P85" s="69">
        <f t="shared" ref="P85:P118" ca="1" si="7">K85+L85+M85+N85-O85</f>
        <v>0</v>
      </c>
      <c r="Q85" s="68">
        <f ca="1">W84</f>
        <v>0</v>
      </c>
      <c r="R85" s="64">
        <f ca="1">Q85*$C$30</f>
        <v>0</v>
      </c>
      <c r="S85" s="64">
        <f t="shared" ref="S85:S118" ca="1" si="8">R85*$C$31</f>
        <v>0</v>
      </c>
      <c r="T85" s="64">
        <f t="shared" ref="T85:T118" ca="1" si="9">R85-S85</f>
        <v>0</v>
      </c>
      <c r="U85" s="64">
        <f t="shared" ref="U85:U118" ca="1" si="10">(S85*$C$14)+(T85*$C$33*$C$15*$C$14)</f>
        <v>0</v>
      </c>
      <c r="V85" s="64">
        <f t="shared" ref="V85:V118" ca="1" si="11">L85</f>
        <v>0</v>
      </c>
      <c r="W85" s="69">
        <f t="shared" ref="W85:W118" ca="1" si="12">Q85+R85-U85+V85</f>
        <v>0</v>
      </c>
      <c r="X85" s="68">
        <f>X84*(1+$C$22)</f>
        <v>1434999.9999999998</v>
      </c>
      <c r="Y85" s="64">
        <f ca="1">Y84+C85</f>
        <v>-1081776.9125499586</v>
      </c>
      <c r="Z85" s="64">
        <f t="shared" ref="Z85:Z118" ca="1" si="13">W85</f>
        <v>0</v>
      </c>
      <c r="AA85" s="64">
        <f t="shared" ref="AA85:AA118" ca="1" si="14">-(Z85-P85)*$C$15*$C$14</f>
        <v>0</v>
      </c>
      <c r="AB85" s="69">
        <f t="shared" ref="AB85:AB118" ca="1" si="15">SUM(X85:AA85)</f>
        <v>353223.0874500412</v>
      </c>
      <c r="AF85" s="30"/>
    </row>
    <row r="86" spans="2:32" s="28" customFormat="1" outlineLevel="1" x14ac:dyDescent="0.3">
      <c r="B86" s="31">
        <v>3</v>
      </c>
      <c r="C86" s="68">
        <f ca="1">SUM(OFFSET('Mort Amort'!$L$6,('Buy or Rent'!B86-1)*12,0,12,1))</f>
        <v>21052.182504686156</v>
      </c>
      <c r="D86" s="64">
        <f ca="1">SUM(OFFSET('Mort Amort'!$M$6,('Buy or Rent'!B86-1)*12,0,12,1))</f>
        <v>69695.659980436612</v>
      </c>
      <c r="E86" s="69">
        <f t="shared" ca="1" si="2"/>
        <v>90747.842485122761</v>
      </c>
      <c r="F86" s="68">
        <f t="shared" ref="F86:F118" si="16">F85*(1+$C$34)</f>
        <v>20172</v>
      </c>
      <c r="G86" s="64">
        <f>X86*$C$25</f>
        <v>4412.6249999999991</v>
      </c>
      <c r="H86" s="64">
        <f>H85*(1+$C$34)</f>
        <v>7879.6874999999982</v>
      </c>
      <c r="I86" s="64">
        <f t="shared" ca="1" si="3"/>
        <v>-2409.4108214904286</v>
      </c>
      <c r="J86" s="69">
        <f t="shared" ca="1" si="4"/>
        <v>-80458.744163632335</v>
      </c>
      <c r="K86" s="68">
        <f ca="1">P85</f>
        <v>0</v>
      </c>
      <c r="L86" s="64">
        <f t="shared" ca="1" si="5"/>
        <v>0</v>
      </c>
      <c r="M86" s="64">
        <f ca="1">S86</f>
        <v>0</v>
      </c>
      <c r="N86" s="64">
        <f ca="1">T86*$C$33</f>
        <v>0</v>
      </c>
      <c r="O86" s="64">
        <f t="shared" ca="1" si="6"/>
        <v>0</v>
      </c>
      <c r="P86" s="69">
        <f t="shared" ca="1" si="7"/>
        <v>0</v>
      </c>
      <c r="Q86" s="68">
        <f t="shared" ref="Q86:Q118" ca="1" si="17">W85</f>
        <v>0</v>
      </c>
      <c r="R86" s="64">
        <f ca="1">Q86*$C$30</f>
        <v>0</v>
      </c>
      <c r="S86" s="64">
        <f t="shared" ca="1" si="8"/>
        <v>0</v>
      </c>
      <c r="T86" s="64">
        <f t="shared" ca="1" si="9"/>
        <v>0</v>
      </c>
      <c r="U86" s="64">
        <f t="shared" ca="1" si="10"/>
        <v>0</v>
      </c>
      <c r="V86" s="64">
        <f t="shared" ca="1" si="11"/>
        <v>0</v>
      </c>
      <c r="W86" s="69">
        <f t="shared" ca="1" si="12"/>
        <v>0</v>
      </c>
      <c r="X86" s="68">
        <f>X85*(1+$C$22)</f>
        <v>1470874.9999999995</v>
      </c>
      <c r="Y86" s="64">
        <f ca="1">Y85+C86</f>
        <v>-1060724.7300452725</v>
      </c>
      <c r="Z86" s="64">
        <f t="shared" ca="1" si="13"/>
        <v>0</v>
      </c>
      <c r="AA86" s="64">
        <f t="shared" ca="1" si="14"/>
        <v>0</v>
      </c>
      <c r="AB86" s="69">
        <f t="shared" ca="1" si="15"/>
        <v>410150.26995472703</v>
      </c>
      <c r="AF86" s="30"/>
    </row>
    <row r="87" spans="2:32" s="28" customFormat="1" outlineLevel="1" x14ac:dyDescent="0.3">
      <c r="B87" s="31">
        <v>4</v>
      </c>
      <c r="C87" s="68">
        <f ca="1">SUM(OFFSET('Mort Amort'!$L$6,('Buy or Rent'!B87-1)*12,0,12,1))</f>
        <v>22462.086155720532</v>
      </c>
      <c r="D87" s="64">
        <f ca="1">SUM(OFFSET('Mort Amort'!$M$6,('Buy or Rent'!B87-1)*12,0,12,1))</f>
        <v>68285.75632940224</v>
      </c>
      <c r="E87" s="69">
        <f t="shared" ca="1" si="2"/>
        <v>90747.842485122776</v>
      </c>
      <c r="F87" s="68">
        <f t="shared" si="16"/>
        <v>20676.3</v>
      </c>
      <c r="G87" s="64">
        <f>X87*$C$25</f>
        <v>4522.9406249999984</v>
      </c>
      <c r="H87" s="64">
        <f>H86*(1+$C$34)</f>
        <v>8076.6796874999973</v>
      </c>
      <c r="I87" s="64">
        <f t="shared" ca="1" si="3"/>
        <v>-2105.5560021397096</v>
      </c>
      <c r="J87" s="69">
        <f t="shared" ca="1" si="4"/>
        <v>-80565.606795483065</v>
      </c>
      <c r="K87" s="68">
        <f ca="1">P86</f>
        <v>0</v>
      </c>
      <c r="L87" s="64">
        <f t="shared" ca="1" si="5"/>
        <v>0</v>
      </c>
      <c r="M87" s="64">
        <f ca="1">S87</f>
        <v>0</v>
      </c>
      <c r="N87" s="64">
        <f ca="1">T87*$C$33</f>
        <v>0</v>
      </c>
      <c r="O87" s="64">
        <f t="shared" ca="1" si="6"/>
        <v>0</v>
      </c>
      <c r="P87" s="69">
        <f t="shared" ca="1" si="7"/>
        <v>0</v>
      </c>
      <c r="Q87" s="68">
        <f t="shared" ca="1" si="17"/>
        <v>0</v>
      </c>
      <c r="R87" s="64">
        <f ca="1">Q87*$C$30</f>
        <v>0</v>
      </c>
      <c r="S87" s="64">
        <f t="shared" ca="1" si="8"/>
        <v>0</v>
      </c>
      <c r="T87" s="64">
        <f t="shared" ca="1" si="9"/>
        <v>0</v>
      </c>
      <c r="U87" s="64">
        <f t="shared" ca="1" si="10"/>
        <v>0</v>
      </c>
      <c r="V87" s="64">
        <f t="shared" ca="1" si="11"/>
        <v>0</v>
      </c>
      <c r="W87" s="69">
        <f t="shared" ca="1" si="12"/>
        <v>0</v>
      </c>
      <c r="X87" s="68">
        <f>X86*(1+$C$22)</f>
        <v>1507646.8749999993</v>
      </c>
      <c r="Y87" s="64">
        <f ca="1">Y86+C87</f>
        <v>-1038262.643889552</v>
      </c>
      <c r="Z87" s="64">
        <f t="shared" ca="1" si="13"/>
        <v>0</v>
      </c>
      <c r="AA87" s="64">
        <f t="shared" ca="1" si="14"/>
        <v>0</v>
      </c>
      <c r="AB87" s="69">
        <f t="shared" ca="1" si="15"/>
        <v>469384.23111044732</v>
      </c>
      <c r="AF87" s="30"/>
    </row>
    <row r="88" spans="2:32" s="28" customFormat="1" outlineLevel="1" x14ac:dyDescent="0.3">
      <c r="B88" s="31">
        <v>5</v>
      </c>
      <c r="C88" s="68">
        <f ca="1">SUM(OFFSET('Mort Amort'!$L$6,('Buy or Rent'!B88-1)*12,0,12,1))</f>
        <v>23966.413665409833</v>
      </c>
      <c r="D88" s="64">
        <f ca="1">SUM(OFFSET('Mort Amort'!$M$6,('Buy or Rent'!B88-1)*12,0,12,1))</f>
        <v>66781.42881971295</v>
      </c>
      <c r="E88" s="69">
        <f t="shared" ca="1" si="2"/>
        <v>90747.84248512279</v>
      </c>
      <c r="F88" s="68">
        <f t="shared" si="16"/>
        <v>21193.207499999997</v>
      </c>
      <c r="G88" s="64">
        <f>X88*$C$25</f>
        <v>4636.0141406249977</v>
      </c>
      <c r="H88" s="64">
        <f>H87*(1+$C$34)</f>
        <v>8278.5966796874964</v>
      </c>
      <c r="I88" s="64">
        <f t="shared" ca="1" si="3"/>
        <v>-1787.2699534229421</v>
      </c>
      <c r="J88" s="69">
        <f t="shared" ca="1" si="4"/>
        <v>-80681.975852012358</v>
      </c>
      <c r="K88" s="68">
        <f ca="1">P87</f>
        <v>0</v>
      </c>
      <c r="L88" s="64">
        <f t="shared" ca="1" si="5"/>
        <v>0</v>
      </c>
      <c r="M88" s="64">
        <f ca="1">S88</f>
        <v>0</v>
      </c>
      <c r="N88" s="64">
        <f ca="1">T88*$C$33</f>
        <v>0</v>
      </c>
      <c r="O88" s="64">
        <f t="shared" ca="1" si="6"/>
        <v>0</v>
      </c>
      <c r="P88" s="69">
        <f t="shared" ca="1" si="7"/>
        <v>0</v>
      </c>
      <c r="Q88" s="68">
        <f t="shared" ca="1" si="17"/>
        <v>0</v>
      </c>
      <c r="R88" s="64">
        <f ca="1">Q88*$C$30</f>
        <v>0</v>
      </c>
      <c r="S88" s="64">
        <f t="shared" ca="1" si="8"/>
        <v>0</v>
      </c>
      <c r="T88" s="64">
        <f t="shared" ca="1" si="9"/>
        <v>0</v>
      </c>
      <c r="U88" s="64">
        <f t="shared" ca="1" si="10"/>
        <v>0</v>
      </c>
      <c r="V88" s="64">
        <f t="shared" ca="1" si="11"/>
        <v>0</v>
      </c>
      <c r="W88" s="69">
        <f t="shared" ca="1" si="12"/>
        <v>0</v>
      </c>
      <c r="X88" s="68">
        <f>X87*(1+$C$22)</f>
        <v>1545338.0468749991</v>
      </c>
      <c r="Y88" s="64">
        <f ca="1">Y87+C88</f>
        <v>-1014296.2302241422</v>
      </c>
      <c r="Z88" s="64">
        <f t="shared" ca="1" si="13"/>
        <v>0</v>
      </c>
      <c r="AA88" s="64">
        <f t="shared" ca="1" si="14"/>
        <v>0</v>
      </c>
      <c r="AB88" s="69">
        <f t="shared" ca="1" si="15"/>
        <v>531041.81665085687</v>
      </c>
      <c r="AF88" s="30"/>
    </row>
    <row r="89" spans="2:32" s="28" customFormat="1" outlineLevel="1" x14ac:dyDescent="0.3">
      <c r="B89" s="31">
        <v>6</v>
      </c>
      <c r="C89" s="68">
        <f ca="1">SUM(OFFSET('Mort Amort'!$L$6,('Buy or Rent'!B89-1)*12,0,12,1))</f>
        <v>25571.488774441379</v>
      </c>
      <c r="D89" s="64">
        <f ca="1">SUM(OFFSET('Mort Amort'!$M$6,('Buy or Rent'!B89-1)*12,0,12,1))</f>
        <v>65176.353710681382</v>
      </c>
      <c r="E89" s="69">
        <f t="shared" ca="1" si="2"/>
        <v>90747.842485122761</v>
      </c>
      <c r="F89" s="68">
        <f t="shared" si="16"/>
        <v>21723.037687499997</v>
      </c>
      <c r="G89" s="64">
        <f>X89*$C$25</f>
        <v>4751.9144941406212</v>
      </c>
      <c r="H89" s="64">
        <f>H88*(1+$C$34)</f>
        <v>8485.5615966796831</v>
      </c>
      <c r="I89" s="64">
        <f t="shared" ca="1" si="3"/>
        <v>-1453.7341514484453</v>
      </c>
      <c r="J89" s="69">
        <f t="shared" ca="1" si="4"/>
        <v>-80808.546736994642</v>
      </c>
      <c r="K89" s="68">
        <f ca="1">P88</f>
        <v>0</v>
      </c>
      <c r="L89" s="64">
        <f t="shared" ca="1" si="5"/>
        <v>0</v>
      </c>
      <c r="M89" s="64">
        <f ca="1">S89</f>
        <v>0</v>
      </c>
      <c r="N89" s="64">
        <f ca="1">T89*$C$33</f>
        <v>0</v>
      </c>
      <c r="O89" s="64">
        <f t="shared" ca="1" si="6"/>
        <v>0</v>
      </c>
      <c r="P89" s="69">
        <f t="shared" ca="1" si="7"/>
        <v>0</v>
      </c>
      <c r="Q89" s="68">
        <f t="shared" ca="1" si="17"/>
        <v>0</v>
      </c>
      <c r="R89" s="64">
        <f ca="1">Q89*$C$30</f>
        <v>0</v>
      </c>
      <c r="S89" s="64">
        <f t="shared" ca="1" si="8"/>
        <v>0</v>
      </c>
      <c r="T89" s="64">
        <f t="shared" ca="1" si="9"/>
        <v>0</v>
      </c>
      <c r="U89" s="64">
        <f t="shared" ca="1" si="10"/>
        <v>0</v>
      </c>
      <c r="V89" s="64">
        <f t="shared" ca="1" si="11"/>
        <v>0</v>
      </c>
      <c r="W89" s="69">
        <f t="shared" ca="1" si="12"/>
        <v>0</v>
      </c>
      <c r="X89" s="68">
        <f>X88*(1+$C$22)</f>
        <v>1583971.4980468738</v>
      </c>
      <c r="Y89" s="64">
        <f ca="1">Y88+C89</f>
        <v>-988724.74144970078</v>
      </c>
      <c r="Z89" s="64">
        <f t="shared" ca="1" si="13"/>
        <v>0</v>
      </c>
      <c r="AA89" s="64">
        <f t="shared" ca="1" si="14"/>
        <v>0</v>
      </c>
      <c r="AB89" s="69">
        <f t="shared" ca="1" si="15"/>
        <v>595246.75659717305</v>
      </c>
      <c r="AF89" s="30"/>
    </row>
    <row r="90" spans="2:32" s="28" customFormat="1" outlineLevel="1" x14ac:dyDescent="0.3">
      <c r="B90" s="31">
        <v>7</v>
      </c>
      <c r="C90" s="68">
        <f ca="1">SUM(OFFSET('Mort Amort'!$L$6,('Buy or Rent'!B90-1)*12,0,12,1))</f>
        <v>27284.05873612798</v>
      </c>
      <c r="D90" s="64">
        <f ca="1">SUM(OFFSET('Mort Amort'!$M$6,('Buy or Rent'!B90-1)*12,0,12,1))</f>
        <v>63463.783748994785</v>
      </c>
      <c r="E90" s="69">
        <f t="shared" ca="1" si="2"/>
        <v>90747.842485122761</v>
      </c>
      <c r="F90" s="68">
        <f t="shared" si="16"/>
        <v>22266.113629687494</v>
      </c>
      <c r="G90" s="64">
        <f>X90*$C$25</f>
        <v>4870.7123564941367</v>
      </c>
      <c r="H90" s="64">
        <f>H89*(1+$C$34)</f>
        <v>8697.7006365966736</v>
      </c>
      <c r="I90" s="64">
        <f t="shared" ca="1" si="3"/>
        <v>-1104.0789533202642</v>
      </c>
      <c r="J90" s="69">
        <f t="shared" ca="1" si="4"/>
        <v>-80946.062895205818</v>
      </c>
      <c r="K90" s="68">
        <f ca="1">P89</f>
        <v>0</v>
      </c>
      <c r="L90" s="64">
        <f t="shared" ca="1" si="5"/>
        <v>0</v>
      </c>
      <c r="M90" s="64">
        <f ca="1">S90</f>
        <v>0</v>
      </c>
      <c r="N90" s="64">
        <f ca="1">T90*$C$33</f>
        <v>0</v>
      </c>
      <c r="O90" s="64">
        <f t="shared" ca="1" si="6"/>
        <v>0</v>
      </c>
      <c r="P90" s="69">
        <f t="shared" ca="1" si="7"/>
        <v>0</v>
      </c>
      <c r="Q90" s="68">
        <f t="shared" ca="1" si="17"/>
        <v>0</v>
      </c>
      <c r="R90" s="64">
        <f ca="1">Q90*$C$30</f>
        <v>0</v>
      </c>
      <c r="S90" s="64">
        <f t="shared" ca="1" si="8"/>
        <v>0</v>
      </c>
      <c r="T90" s="64">
        <f t="shared" ca="1" si="9"/>
        <v>0</v>
      </c>
      <c r="U90" s="64">
        <f t="shared" ca="1" si="10"/>
        <v>0</v>
      </c>
      <c r="V90" s="64">
        <f t="shared" ca="1" si="11"/>
        <v>0</v>
      </c>
      <c r="W90" s="69">
        <f t="shared" ca="1" si="12"/>
        <v>0</v>
      </c>
      <c r="X90" s="68">
        <f>X89*(1+$C$22)</f>
        <v>1623570.7854980456</v>
      </c>
      <c r="Y90" s="64">
        <f ca="1">Y89+C90</f>
        <v>-961440.68271357275</v>
      </c>
      <c r="Z90" s="64">
        <f t="shared" ca="1" si="13"/>
        <v>0</v>
      </c>
      <c r="AA90" s="64">
        <f t="shared" ca="1" si="14"/>
        <v>0</v>
      </c>
      <c r="AB90" s="69">
        <f t="shared" ca="1" si="15"/>
        <v>662130.10278447287</v>
      </c>
      <c r="AF90" s="30"/>
    </row>
    <row r="91" spans="2:32" s="28" customFormat="1" outlineLevel="1" x14ac:dyDescent="0.3">
      <c r="B91" s="31">
        <v>8</v>
      </c>
      <c r="C91" s="68">
        <f ca="1">SUM(OFFSET('Mort Amort'!$L$6,('Buy or Rent'!B91-1)*12,0,12,1))</f>
        <v>29111.322679832643</v>
      </c>
      <c r="D91" s="64">
        <f ca="1">SUM(OFFSET('Mort Amort'!$M$6,('Buy or Rent'!B91-1)*12,0,12,1))</f>
        <v>61636.519805290118</v>
      </c>
      <c r="E91" s="69">
        <f t="shared" ca="1" si="2"/>
        <v>90747.842485122761</v>
      </c>
      <c r="F91" s="68">
        <f t="shared" si="16"/>
        <v>22822.76647042968</v>
      </c>
      <c r="G91" s="64">
        <f>X91*$C$25</f>
        <v>4992.4801654064904</v>
      </c>
      <c r="H91" s="64">
        <f>H90*(1+$C$34)</f>
        <v>8915.1431525115895</v>
      </c>
      <c r="I91" s="64">
        <f t="shared" ca="1" si="3"/>
        <v>-737.38026608015946</v>
      </c>
      <c r="J91" s="69">
        <f t="shared" ca="1" si="4"/>
        <v>-81095.31906653101</v>
      </c>
      <c r="K91" s="68">
        <f ca="1">P90</f>
        <v>0</v>
      </c>
      <c r="L91" s="64">
        <f t="shared" ca="1" si="5"/>
        <v>0</v>
      </c>
      <c r="M91" s="64">
        <f ca="1">S91</f>
        <v>0</v>
      </c>
      <c r="N91" s="64">
        <f ca="1">T91*$C$33</f>
        <v>0</v>
      </c>
      <c r="O91" s="64">
        <f t="shared" ca="1" si="6"/>
        <v>0</v>
      </c>
      <c r="P91" s="69">
        <f t="shared" ca="1" si="7"/>
        <v>0</v>
      </c>
      <c r="Q91" s="68">
        <f t="shared" ca="1" si="17"/>
        <v>0</v>
      </c>
      <c r="R91" s="64">
        <f ca="1">Q91*$C$30</f>
        <v>0</v>
      </c>
      <c r="S91" s="64">
        <f t="shared" ca="1" si="8"/>
        <v>0</v>
      </c>
      <c r="T91" s="64">
        <f t="shared" ca="1" si="9"/>
        <v>0</v>
      </c>
      <c r="U91" s="64">
        <f t="shared" ca="1" si="10"/>
        <v>0</v>
      </c>
      <c r="V91" s="64">
        <f t="shared" ca="1" si="11"/>
        <v>0</v>
      </c>
      <c r="W91" s="69">
        <f t="shared" ca="1" si="12"/>
        <v>0</v>
      </c>
      <c r="X91" s="68">
        <f>X90*(1+$C$22)</f>
        <v>1664160.0551354967</v>
      </c>
      <c r="Y91" s="64">
        <f ca="1">Y90+C91</f>
        <v>-932329.36003374006</v>
      </c>
      <c r="Z91" s="64">
        <f t="shared" ca="1" si="13"/>
        <v>0</v>
      </c>
      <c r="AA91" s="64">
        <f t="shared" ca="1" si="14"/>
        <v>0</v>
      </c>
      <c r="AB91" s="69">
        <f t="shared" ca="1" si="15"/>
        <v>731830.6951017566</v>
      </c>
      <c r="AF91" s="30"/>
    </row>
    <row r="92" spans="2:32" s="28" customFormat="1" outlineLevel="1" x14ac:dyDescent="0.3">
      <c r="B92" s="31">
        <v>9</v>
      </c>
      <c r="C92" s="68">
        <f ca="1">SUM(OFFSET('Mort Amort'!$L$6,('Buy or Rent'!B92-1)*12,0,12,1))</f>
        <v>31060.9618739447</v>
      </c>
      <c r="D92" s="64">
        <f ca="1">SUM(OFFSET('Mort Amort'!$M$6,('Buy or Rent'!B92-1)*12,0,12,1))</f>
        <v>59686.880611178072</v>
      </c>
      <c r="E92" s="69">
        <f t="shared" ca="1" si="2"/>
        <v>90747.842485122776</v>
      </c>
      <c r="F92" s="68">
        <f t="shared" si="16"/>
        <v>23393.335632190421</v>
      </c>
      <c r="G92" s="64">
        <f>X92*$C$25</f>
        <v>5117.2921695416517</v>
      </c>
      <c r="H92" s="64">
        <f>H91*(1+$C$34)</f>
        <v>9138.0217313243793</v>
      </c>
      <c r="I92" s="64">
        <f t="shared" ca="1" si="3"/>
        <v>-352.65599487444757</v>
      </c>
      <c r="J92" s="69">
        <f t="shared" ca="1" si="4"/>
        <v>-81257.164758923929</v>
      </c>
      <c r="K92" s="68">
        <f ca="1">P91</f>
        <v>0</v>
      </c>
      <c r="L92" s="64">
        <f t="shared" ca="1" si="5"/>
        <v>0</v>
      </c>
      <c r="M92" s="64">
        <f ca="1">S92</f>
        <v>0</v>
      </c>
      <c r="N92" s="64">
        <f ca="1">T92*$C$33</f>
        <v>0</v>
      </c>
      <c r="O92" s="64">
        <f t="shared" ca="1" si="6"/>
        <v>0</v>
      </c>
      <c r="P92" s="69">
        <f t="shared" ca="1" si="7"/>
        <v>0</v>
      </c>
      <c r="Q92" s="68">
        <f t="shared" ca="1" si="17"/>
        <v>0</v>
      </c>
      <c r="R92" s="64">
        <f ca="1">Q92*$C$30</f>
        <v>0</v>
      </c>
      <c r="S92" s="64">
        <f t="shared" ca="1" si="8"/>
        <v>0</v>
      </c>
      <c r="T92" s="64">
        <f t="shared" ca="1" si="9"/>
        <v>0</v>
      </c>
      <c r="U92" s="64">
        <f t="shared" ca="1" si="10"/>
        <v>0</v>
      </c>
      <c r="V92" s="64">
        <f t="shared" ca="1" si="11"/>
        <v>0</v>
      </c>
      <c r="W92" s="69">
        <f t="shared" ca="1" si="12"/>
        <v>0</v>
      </c>
      <c r="X92" s="68">
        <f>X91*(1+$C$22)</f>
        <v>1705764.0565138839</v>
      </c>
      <c r="Y92" s="64">
        <f ca="1">Y91+C92</f>
        <v>-901268.39815979532</v>
      </c>
      <c r="Z92" s="64">
        <f t="shared" ca="1" si="13"/>
        <v>0</v>
      </c>
      <c r="AA92" s="64">
        <f t="shared" ca="1" si="14"/>
        <v>0</v>
      </c>
      <c r="AB92" s="69">
        <f t="shared" ca="1" si="15"/>
        <v>804495.65835408855</v>
      </c>
      <c r="AF92" s="30"/>
    </row>
    <row r="93" spans="2:32" s="28" customFormat="1" outlineLevel="1" x14ac:dyDescent="0.3">
      <c r="B93" s="31">
        <v>10</v>
      </c>
      <c r="C93" s="68">
        <f ca="1">SUM(OFFSET('Mort Amort'!$L$6,('Buy or Rent'!B93-1)*12,0,12,1))</f>
        <v>33141.172015623182</v>
      </c>
      <c r="D93" s="64">
        <f ca="1">SUM(OFFSET('Mort Amort'!$M$6,('Buy or Rent'!B93-1)*12,0,12,1))</f>
        <v>57606.670469499593</v>
      </c>
      <c r="E93" s="69">
        <f t="shared" ca="1" si="2"/>
        <v>90747.842485122776</v>
      </c>
      <c r="F93" s="68">
        <f t="shared" si="16"/>
        <v>23978.169022995178</v>
      </c>
      <c r="G93" s="64">
        <f>X93*$C$25</f>
        <v>5245.224473780193</v>
      </c>
      <c r="H93" s="64">
        <f>H92*(1+$C$34)</f>
        <v>9366.4722746074876</v>
      </c>
      <c r="I93" s="64">
        <f t="shared" ca="1" si="3"/>
        <v>51.137744382330489</v>
      </c>
      <c r="J93" s="69">
        <f t="shared" ca="1" si="4"/>
        <v>-81432.507954897606</v>
      </c>
      <c r="K93" s="68">
        <f ca="1">P92</f>
        <v>0</v>
      </c>
      <c r="L93" s="64">
        <f t="shared" ca="1" si="5"/>
        <v>0</v>
      </c>
      <c r="M93" s="64">
        <f ca="1">S93</f>
        <v>0</v>
      </c>
      <c r="N93" s="64">
        <f ca="1">T93*$C$33</f>
        <v>0</v>
      </c>
      <c r="O93" s="64">
        <f t="shared" ca="1" si="6"/>
        <v>0</v>
      </c>
      <c r="P93" s="69">
        <f t="shared" ca="1" si="7"/>
        <v>0</v>
      </c>
      <c r="Q93" s="68">
        <f t="shared" ca="1" si="17"/>
        <v>0</v>
      </c>
      <c r="R93" s="64">
        <f ca="1">Q93*$C$30</f>
        <v>0</v>
      </c>
      <c r="S93" s="64">
        <f t="shared" ca="1" si="8"/>
        <v>0</v>
      </c>
      <c r="T93" s="64">
        <f t="shared" ca="1" si="9"/>
        <v>0</v>
      </c>
      <c r="U93" s="64">
        <f t="shared" ca="1" si="10"/>
        <v>0</v>
      </c>
      <c r="V93" s="64">
        <f t="shared" ca="1" si="11"/>
        <v>0</v>
      </c>
      <c r="W93" s="69">
        <f t="shared" ca="1" si="12"/>
        <v>0</v>
      </c>
      <c r="X93" s="68">
        <f>X92*(1+$C$22)</f>
        <v>1748408.1579267308</v>
      </c>
      <c r="Y93" s="64">
        <f ca="1">Y92+C93</f>
        <v>-868127.22614417213</v>
      </c>
      <c r="Z93" s="64">
        <f t="shared" ca="1" si="13"/>
        <v>0</v>
      </c>
      <c r="AA93" s="64">
        <f t="shared" ca="1" si="14"/>
        <v>0</v>
      </c>
      <c r="AB93" s="69">
        <f t="shared" ca="1" si="15"/>
        <v>880280.93178255868</v>
      </c>
      <c r="AF93" s="30"/>
    </row>
    <row r="94" spans="2:32" s="28" customFormat="1" outlineLevel="1" x14ac:dyDescent="0.3">
      <c r="B94" s="31">
        <v>11</v>
      </c>
      <c r="C94" s="68">
        <f ca="1">SUM(OFFSET('Mort Amort'!$L$6,('Buy or Rent'!B94-1)*12,0,12,1))</f>
        <v>35360.697683044331</v>
      </c>
      <c r="D94" s="64">
        <f ca="1">SUM(OFFSET('Mort Amort'!$M$6,('Buy or Rent'!B94-1)*12,0,12,1))</f>
        <v>55387.144802078437</v>
      </c>
      <c r="E94" s="69">
        <f t="shared" ca="1" si="2"/>
        <v>90747.842485122761</v>
      </c>
      <c r="F94" s="68">
        <f t="shared" si="16"/>
        <v>24577.623248570057</v>
      </c>
      <c r="G94" s="64">
        <f>X94*$C$25</f>
        <v>5376.3550856246966</v>
      </c>
      <c r="H94" s="64">
        <f>H93*(1+$C$34)</f>
        <v>9600.6340814726736</v>
      </c>
      <c r="I94" s="64">
        <f t="shared" ca="1" si="3"/>
        <v>475.11066355971377</v>
      </c>
      <c r="J94" s="69">
        <f t="shared" ca="1" si="4"/>
        <v>-81622.319067209784</v>
      </c>
      <c r="K94" s="68">
        <f ca="1">P93</f>
        <v>0</v>
      </c>
      <c r="L94" s="64">
        <f t="shared" ca="1" si="5"/>
        <v>0</v>
      </c>
      <c r="M94" s="64">
        <f ca="1">S94</f>
        <v>0</v>
      </c>
      <c r="N94" s="64">
        <f ca="1">T94*$C$33</f>
        <v>0</v>
      </c>
      <c r="O94" s="64">
        <f t="shared" ca="1" si="6"/>
        <v>0</v>
      </c>
      <c r="P94" s="69">
        <f t="shared" ca="1" si="7"/>
        <v>0</v>
      </c>
      <c r="Q94" s="68">
        <f t="shared" ca="1" si="17"/>
        <v>0</v>
      </c>
      <c r="R94" s="64">
        <f ca="1">Q94*$C$30</f>
        <v>0</v>
      </c>
      <c r="S94" s="64">
        <f t="shared" ca="1" si="8"/>
        <v>0</v>
      </c>
      <c r="T94" s="64">
        <f t="shared" ca="1" si="9"/>
        <v>0</v>
      </c>
      <c r="U94" s="64">
        <f t="shared" ca="1" si="10"/>
        <v>0</v>
      </c>
      <c r="V94" s="64">
        <f t="shared" ca="1" si="11"/>
        <v>0</v>
      </c>
      <c r="W94" s="69">
        <f t="shared" ca="1" si="12"/>
        <v>0</v>
      </c>
      <c r="X94" s="68">
        <f>X93*(1+$C$22)</f>
        <v>1792118.3618748989</v>
      </c>
      <c r="Y94" s="64">
        <f ca="1">Y93+C94</f>
        <v>-832766.52846112777</v>
      </c>
      <c r="Z94" s="64">
        <f t="shared" ca="1" si="13"/>
        <v>0</v>
      </c>
      <c r="AA94" s="64">
        <f t="shared" ca="1" si="14"/>
        <v>0</v>
      </c>
      <c r="AB94" s="69">
        <f t="shared" ca="1" si="15"/>
        <v>959351.83341377112</v>
      </c>
      <c r="AF94" s="30"/>
    </row>
    <row r="95" spans="2:32" s="28" customFormat="1" outlineLevel="1" x14ac:dyDescent="0.3">
      <c r="B95" s="31">
        <v>12</v>
      </c>
      <c r="C95" s="68">
        <f ca="1">SUM(OFFSET('Mort Amort'!$L$6,('Buy or Rent'!B95-1)*12,0,12,1))</f>
        <v>37728.869094979869</v>
      </c>
      <c r="D95" s="64">
        <f ca="1">SUM(OFFSET('Mort Amort'!$M$6,('Buy or Rent'!B95-1)*12,0,12,1))</f>
        <v>53018.973390142899</v>
      </c>
      <c r="E95" s="69">
        <f t="shared" ca="1" si="2"/>
        <v>90747.842485122761</v>
      </c>
      <c r="F95" s="68">
        <f t="shared" si="16"/>
        <v>25192.063829784307</v>
      </c>
      <c r="G95" s="64">
        <f>X95*$C$25</f>
        <v>5510.7639627653134</v>
      </c>
      <c r="H95" s="64">
        <f>H94*(1+$C$34)</f>
        <v>9840.6499335094904</v>
      </c>
      <c r="I95" s="64">
        <f t="shared" ca="1" si="3"/>
        <v>920.44260884326366</v>
      </c>
      <c r="J95" s="69">
        <f t="shared" ca="1" si="4"/>
        <v>-81827.635160456513</v>
      </c>
      <c r="K95" s="68">
        <f ca="1">P94</f>
        <v>0</v>
      </c>
      <c r="L95" s="64">
        <f t="shared" ca="1" si="5"/>
        <v>0</v>
      </c>
      <c r="M95" s="64">
        <f ca="1">S95</f>
        <v>0</v>
      </c>
      <c r="N95" s="64">
        <f ca="1">T95*$C$33</f>
        <v>0</v>
      </c>
      <c r="O95" s="64">
        <f t="shared" ca="1" si="6"/>
        <v>0</v>
      </c>
      <c r="P95" s="69">
        <f t="shared" ca="1" si="7"/>
        <v>0</v>
      </c>
      <c r="Q95" s="68">
        <f t="shared" ca="1" si="17"/>
        <v>0</v>
      </c>
      <c r="R95" s="64">
        <f ca="1">Q95*$C$30</f>
        <v>0</v>
      </c>
      <c r="S95" s="64">
        <f t="shared" ca="1" si="8"/>
        <v>0</v>
      </c>
      <c r="T95" s="64">
        <f t="shared" ca="1" si="9"/>
        <v>0</v>
      </c>
      <c r="U95" s="64">
        <f t="shared" ca="1" si="10"/>
        <v>0</v>
      </c>
      <c r="V95" s="64">
        <f t="shared" ca="1" si="11"/>
        <v>0</v>
      </c>
      <c r="W95" s="69">
        <f t="shared" ca="1" si="12"/>
        <v>0</v>
      </c>
      <c r="X95" s="68">
        <f>X94*(1+$C$22)</f>
        <v>1836921.3209217712</v>
      </c>
      <c r="Y95" s="64">
        <f ca="1">Y94+C95</f>
        <v>-795037.65936614794</v>
      </c>
      <c r="Z95" s="64">
        <f t="shared" ca="1" si="13"/>
        <v>0</v>
      </c>
      <c r="AA95" s="64">
        <f t="shared" ca="1" si="14"/>
        <v>0</v>
      </c>
      <c r="AB95" s="69">
        <f t="shared" ca="1" si="15"/>
        <v>1041883.6615556233</v>
      </c>
      <c r="AF95" s="30"/>
    </row>
    <row r="96" spans="2:32" s="28" customFormat="1" outlineLevel="1" x14ac:dyDescent="0.3">
      <c r="B96" s="31">
        <v>13</v>
      </c>
      <c r="C96" s="68">
        <f ca="1">SUM(OFFSET('Mort Amort'!$L$6,('Buy or Rent'!B96-1)*12,0,12,1))</f>
        <v>40255.641332232211</v>
      </c>
      <c r="D96" s="64">
        <f ca="1">SUM(OFFSET('Mort Amort'!$M$6,('Buy or Rent'!B96-1)*12,0,12,1))</f>
        <v>50492.201152890564</v>
      </c>
      <c r="E96" s="69">
        <f t="shared" ca="1" si="2"/>
        <v>90747.842485122776</v>
      </c>
      <c r="F96" s="68">
        <f t="shared" si="16"/>
        <v>25821.865425528911</v>
      </c>
      <c r="G96" s="64">
        <f>X96*$C$25</f>
        <v>5648.533061834446</v>
      </c>
      <c r="H96" s="64">
        <f>H95*(1+$C$34)</f>
        <v>10086.666181847228</v>
      </c>
      <c r="I96" s="64">
        <f t="shared" ca="1" si="3"/>
        <v>1388.3881531310253</v>
      </c>
      <c r="J96" s="69">
        <f t="shared" ca="1" si="4"/>
        <v>-82049.564456406573</v>
      </c>
      <c r="K96" s="68">
        <f ca="1">P95</f>
        <v>0</v>
      </c>
      <c r="L96" s="64">
        <f t="shared" ca="1" si="5"/>
        <v>0</v>
      </c>
      <c r="M96" s="64">
        <f ca="1">S96</f>
        <v>0</v>
      </c>
      <c r="N96" s="64">
        <f ca="1">T96*$C$33</f>
        <v>0</v>
      </c>
      <c r="O96" s="64">
        <f t="shared" ca="1" si="6"/>
        <v>0</v>
      </c>
      <c r="P96" s="69">
        <f t="shared" ca="1" si="7"/>
        <v>0</v>
      </c>
      <c r="Q96" s="68">
        <f t="shared" ca="1" si="17"/>
        <v>0</v>
      </c>
      <c r="R96" s="64">
        <f ca="1">Q96*$C$30</f>
        <v>0</v>
      </c>
      <c r="S96" s="64">
        <f t="shared" ca="1" si="8"/>
        <v>0</v>
      </c>
      <c r="T96" s="64">
        <f t="shared" ca="1" si="9"/>
        <v>0</v>
      </c>
      <c r="U96" s="64">
        <f t="shared" ca="1" si="10"/>
        <v>0</v>
      </c>
      <c r="V96" s="64">
        <f t="shared" ca="1" si="11"/>
        <v>0</v>
      </c>
      <c r="W96" s="69">
        <f t="shared" ca="1" si="12"/>
        <v>0</v>
      </c>
      <c r="X96" s="68">
        <f>X95*(1+$C$22)</f>
        <v>1882844.3539448152</v>
      </c>
      <c r="Y96" s="64">
        <f ca="1">Y95+C96</f>
        <v>-754782.01803391578</v>
      </c>
      <c r="Z96" s="64">
        <f t="shared" ca="1" si="13"/>
        <v>0</v>
      </c>
      <c r="AA96" s="64">
        <f t="shared" ca="1" si="14"/>
        <v>0</v>
      </c>
      <c r="AB96" s="69">
        <f t="shared" ca="1" si="15"/>
        <v>1128062.3359108996</v>
      </c>
      <c r="AF96" s="30"/>
    </row>
    <row r="97" spans="2:32" s="28" customFormat="1" outlineLevel="1" x14ac:dyDescent="0.3">
      <c r="B97" s="31">
        <v>14</v>
      </c>
      <c r="C97" s="68">
        <f ca="1">SUM(OFFSET('Mort Amort'!$L$6,('Buy or Rent'!B97-1)*12,0,12,1))</f>
        <v>42951.636185801952</v>
      </c>
      <c r="D97" s="64">
        <f ca="1">SUM(OFFSET('Mort Amort'!$M$6,('Buy or Rent'!B97-1)*12,0,12,1))</f>
        <v>47796.206299320824</v>
      </c>
      <c r="E97" s="69">
        <f t="shared" ca="1" si="2"/>
        <v>90747.842485122776</v>
      </c>
      <c r="F97" s="68">
        <f t="shared" si="16"/>
        <v>26467.412061167131</v>
      </c>
      <c r="G97" s="64">
        <f>X97*$C$25</f>
        <v>5789.7463883803066</v>
      </c>
      <c r="H97" s="64">
        <f>H96*(1+$C$34)</f>
        <v>10338.832836393407</v>
      </c>
      <c r="I97" s="64">
        <f t="shared" ca="1" si="3"/>
        <v>1880.281493375576</v>
      </c>
      <c r="J97" s="69">
        <f t="shared" ca="1" si="4"/>
        <v>-82289.291142104936</v>
      </c>
      <c r="K97" s="68">
        <f ca="1">P96</f>
        <v>0</v>
      </c>
      <c r="L97" s="64">
        <f t="shared" ca="1" si="5"/>
        <v>0</v>
      </c>
      <c r="M97" s="64">
        <f ca="1">S97</f>
        <v>0</v>
      </c>
      <c r="N97" s="64">
        <f ca="1">T97*$C$33</f>
        <v>0</v>
      </c>
      <c r="O97" s="64">
        <f t="shared" ca="1" si="6"/>
        <v>0</v>
      </c>
      <c r="P97" s="69">
        <f t="shared" ca="1" si="7"/>
        <v>0</v>
      </c>
      <c r="Q97" s="68">
        <f t="shared" ca="1" si="17"/>
        <v>0</v>
      </c>
      <c r="R97" s="64">
        <f ca="1">Q97*$C$30</f>
        <v>0</v>
      </c>
      <c r="S97" s="64">
        <f t="shared" ca="1" si="8"/>
        <v>0</v>
      </c>
      <c r="T97" s="64">
        <f t="shared" ca="1" si="9"/>
        <v>0</v>
      </c>
      <c r="U97" s="64">
        <f t="shared" ca="1" si="10"/>
        <v>0</v>
      </c>
      <c r="V97" s="64">
        <f t="shared" ca="1" si="11"/>
        <v>0</v>
      </c>
      <c r="W97" s="69">
        <f t="shared" ca="1" si="12"/>
        <v>0</v>
      </c>
      <c r="X97" s="68">
        <f>X96*(1+$C$22)</f>
        <v>1929915.4627934354</v>
      </c>
      <c r="Y97" s="64">
        <f ca="1">Y96+C97</f>
        <v>-711830.38184811384</v>
      </c>
      <c r="Z97" s="64">
        <f t="shared" ca="1" si="13"/>
        <v>0</v>
      </c>
      <c r="AA97" s="64">
        <f t="shared" ca="1" si="14"/>
        <v>0</v>
      </c>
      <c r="AB97" s="69">
        <f t="shared" ca="1" si="15"/>
        <v>1218085.0809453216</v>
      </c>
      <c r="AF97" s="30"/>
    </row>
    <row r="98" spans="2:32" s="28" customFormat="1" outlineLevel="1" x14ac:dyDescent="0.3">
      <c r="B98" s="31">
        <v>15</v>
      </c>
      <c r="C98" s="68">
        <f ca="1">SUM(OFFSET('Mort Amort'!$L$6,('Buy or Rent'!B98-1)*12,0,12,1))</f>
        <v>45828.186807704558</v>
      </c>
      <c r="D98" s="64">
        <f ca="1">SUM(OFFSET('Mort Amort'!$M$6,('Buy or Rent'!B98-1)*12,0,12,1))</f>
        <v>44919.655677418217</v>
      </c>
      <c r="E98" s="69">
        <f t="shared" ca="1" si="2"/>
        <v>90747.842485122776</v>
      </c>
      <c r="F98" s="68">
        <f t="shared" si="16"/>
        <v>27129.097362696306</v>
      </c>
      <c r="G98" s="64">
        <f>X98*$C$25</f>
        <v>5934.4900480898132</v>
      </c>
      <c r="H98" s="64">
        <f>H97*(1+$C$34)</f>
        <v>10597.30365730324</v>
      </c>
      <c r="I98" s="64">
        <f t="shared" ca="1" si="3"/>
        <v>2397.5416732290046</v>
      </c>
      <c r="J98" s="69">
        <f t="shared" ca="1" si="4"/>
        <v>-82548.08050104852</v>
      </c>
      <c r="K98" s="68">
        <f ca="1">P97</f>
        <v>0</v>
      </c>
      <c r="L98" s="64">
        <f t="shared" ca="1" si="5"/>
        <v>0</v>
      </c>
      <c r="M98" s="64">
        <f ca="1">S98</f>
        <v>0</v>
      </c>
      <c r="N98" s="64">
        <f ca="1">T98*$C$33</f>
        <v>0</v>
      </c>
      <c r="O98" s="64">
        <f t="shared" ca="1" si="6"/>
        <v>0</v>
      </c>
      <c r="P98" s="69">
        <f t="shared" ca="1" si="7"/>
        <v>0</v>
      </c>
      <c r="Q98" s="68">
        <f t="shared" ca="1" si="17"/>
        <v>0</v>
      </c>
      <c r="R98" s="64">
        <f ca="1">Q98*$C$30</f>
        <v>0</v>
      </c>
      <c r="S98" s="64">
        <f t="shared" ca="1" si="8"/>
        <v>0</v>
      </c>
      <c r="T98" s="64">
        <f t="shared" ca="1" si="9"/>
        <v>0</v>
      </c>
      <c r="U98" s="64">
        <f t="shared" ca="1" si="10"/>
        <v>0</v>
      </c>
      <c r="V98" s="64">
        <f t="shared" ca="1" si="11"/>
        <v>0</v>
      </c>
      <c r="W98" s="69">
        <f t="shared" ca="1" si="12"/>
        <v>0</v>
      </c>
      <c r="X98" s="68">
        <f>X97*(1+$C$22)</f>
        <v>1978163.3493632711</v>
      </c>
      <c r="Y98" s="64">
        <f ca="1">Y97+C98</f>
        <v>-666002.19504040934</v>
      </c>
      <c r="Z98" s="64">
        <f t="shared" ca="1" si="13"/>
        <v>0</v>
      </c>
      <c r="AA98" s="64">
        <f t="shared" ca="1" si="14"/>
        <v>0</v>
      </c>
      <c r="AB98" s="69">
        <f t="shared" ca="1" si="15"/>
        <v>1312161.1543228617</v>
      </c>
      <c r="AF98" s="30"/>
    </row>
    <row r="99" spans="2:32" s="28" customFormat="1" outlineLevel="1" x14ac:dyDescent="0.3">
      <c r="B99" s="31">
        <v>16</v>
      </c>
      <c r="C99" s="68">
        <f ca="1">SUM(OFFSET('Mort Amort'!$L$6,('Buy or Rent'!B99-1)*12,0,12,1))</f>
        <v>48897.385352135076</v>
      </c>
      <c r="D99" s="64">
        <f ca="1">SUM(OFFSET('Mort Amort'!$M$6,('Buy or Rent'!B99-1)*12,0,12,1))</f>
        <v>41850.457132987693</v>
      </c>
      <c r="E99" s="69">
        <f t="shared" ca="1" si="2"/>
        <v>90747.842485122761</v>
      </c>
      <c r="F99" s="68">
        <f t="shared" si="16"/>
        <v>27807.324796763711</v>
      </c>
      <c r="G99" s="64">
        <f>X99*$C$25</f>
        <v>6082.852299292058</v>
      </c>
      <c r="H99" s="64">
        <f>H98*(1+$C$34)</f>
        <v>10862.23624873582</v>
      </c>
      <c r="I99" s="64">
        <f t="shared" ca="1" si="3"/>
        <v>2941.6781527099997</v>
      </c>
      <c r="J99" s="69">
        <f t="shared" ca="1" si="4"/>
        <v>-82827.284389096923</v>
      </c>
      <c r="K99" s="68">
        <f ca="1">P98</f>
        <v>0</v>
      </c>
      <c r="L99" s="64">
        <f t="shared" ca="1" si="5"/>
        <v>0</v>
      </c>
      <c r="M99" s="64">
        <f ca="1">S99</f>
        <v>0</v>
      </c>
      <c r="N99" s="64">
        <f ca="1">T99*$C$33</f>
        <v>0</v>
      </c>
      <c r="O99" s="64">
        <f t="shared" ca="1" si="6"/>
        <v>0</v>
      </c>
      <c r="P99" s="69">
        <f t="shared" ca="1" si="7"/>
        <v>0</v>
      </c>
      <c r="Q99" s="68">
        <f t="shared" ca="1" si="17"/>
        <v>0</v>
      </c>
      <c r="R99" s="64">
        <f ca="1">Q99*$C$30</f>
        <v>0</v>
      </c>
      <c r="S99" s="64">
        <f t="shared" ca="1" si="8"/>
        <v>0</v>
      </c>
      <c r="T99" s="64">
        <f t="shared" ca="1" si="9"/>
        <v>0</v>
      </c>
      <c r="U99" s="64">
        <f t="shared" ca="1" si="10"/>
        <v>0</v>
      </c>
      <c r="V99" s="64">
        <f t="shared" ca="1" si="11"/>
        <v>0</v>
      </c>
      <c r="W99" s="69">
        <f t="shared" ca="1" si="12"/>
        <v>0</v>
      </c>
      <c r="X99" s="68">
        <f>X98*(1+$C$22)</f>
        <v>2027617.4330973527</v>
      </c>
      <c r="Y99" s="64">
        <f ca="1">Y98+C99</f>
        <v>-617104.80968827428</v>
      </c>
      <c r="Z99" s="64">
        <f t="shared" ca="1" si="13"/>
        <v>0</v>
      </c>
      <c r="AA99" s="64">
        <f t="shared" ca="1" si="14"/>
        <v>0</v>
      </c>
      <c r="AB99" s="69">
        <f t="shared" ca="1" si="15"/>
        <v>1410512.6234090785</v>
      </c>
      <c r="AF99" s="30"/>
    </row>
    <row r="100" spans="2:32" s="28" customFormat="1" outlineLevel="1" x14ac:dyDescent="0.3">
      <c r="B100" s="31">
        <v>17</v>
      </c>
      <c r="C100" s="68">
        <f ca="1">SUM(OFFSET('Mort Amort'!$L$6,('Buy or Rent'!B100-1)*12,0,12,1))</f>
        <v>52172.133807249629</v>
      </c>
      <c r="D100" s="64">
        <f ca="1">SUM(OFFSET('Mort Amort'!$M$6,('Buy or Rent'!B100-1)*12,0,12,1))</f>
        <v>38575.708677873146</v>
      </c>
      <c r="E100" s="69">
        <f t="shared" ca="1" si="2"/>
        <v>90747.842485122776</v>
      </c>
      <c r="F100" s="68">
        <f t="shared" si="16"/>
        <v>28502.5079166828</v>
      </c>
      <c r="G100" s="64">
        <f>X100*$C$25</f>
        <v>6234.9236067743595</v>
      </c>
      <c r="H100" s="64">
        <f>H99*(1+$C$34)</f>
        <v>11133.792154954215</v>
      </c>
      <c r="I100" s="64">
        <f t="shared" ca="1" si="3"/>
        <v>3514.2967480649809</v>
      </c>
      <c r="J100" s="69">
        <f t="shared" ca="1" si="4"/>
        <v>-83128.347078233521</v>
      </c>
      <c r="K100" s="68">
        <f ca="1">P99</f>
        <v>0</v>
      </c>
      <c r="L100" s="64">
        <f t="shared" ca="1" si="5"/>
        <v>0</v>
      </c>
      <c r="M100" s="64">
        <f ca="1">S100</f>
        <v>0</v>
      </c>
      <c r="N100" s="64">
        <f ca="1">T100*$C$33</f>
        <v>0</v>
      </c>
      <c r="O100" s="64">
        <f t="shared" ca="1" si="6"/>
        <v>0</v>
      </c>
      <c r="P100" s="69">
        <f t="shared" ca="1" si="7"/>
        <v>0</v>
      </c>
      <c r="Q100" s="68">
        <f t="shared" ca="1" si="17"/>
        <v>0</v>
      </c>
      <c r="R100" s="64">
        <f ca="1">Q100*$C$30</f>
        <v>0</v>
      </c>
      <c r="S100" s="64">
        <f t="shared" ca="1" si="8"/>
        <v>0</v>
      </c>
      <c r="T100" s="64">
        <f t="shared" ca="1" si="9"/>
        <v>0</v>
      </c>
      <c r="U100" s="64">
        <f t="shared" ca="1" si="10"/>
        <v>0</v>
      </c>
      <c r="V100" s="64">
        <f t="shared" ca="1" si="11"/>
        <v>0</v>
      </c>
      <c r="W100" s="69">
        <f t="shared" ca="1" si="12"/>
        <v>0</v>
      </c>
      <c r="X100" s="68">
        <f>X99*(1+$C$22)</f>
        <v>2078307.8689247863</v>
      </c>
      <c r="Y100" s="64">
        <f ca="1">Y99+C100</f>
        <v>-564932.67588102468</v>
      </c>
      <c r="Z100" s="64">
        <f t="shared" ca="1" si="13"/>
        <v>0</v>
      </c>
      <c r="AA100" s="64">
        <f t="shared" ca="1" si="14"/>
        <v>0</v>
      </c>
      <c r="AB100" s="69">
        <f t="shared" ca="1" si="15"/>
        <v>1513375.1930437617</v>
      </c>
      <c r="AF100" s="30"/>
    </row>
    <row r="101" spans="2:32" s="28" customFormat="1" outlineLevel="1" x14ac:dyDescent="0.3">
      <c r="B101" s="31">
        <v>18</v>
      </c>
      <c r="C101" s="68">
        <f ca="1">SUM(OFFSET('Mort Amort'!$L$6,('Buy or Rent'!B101-1)*12,0,12,1))</f>
        <v>55666.198231245668</v>
      </c>
      <c r="D101" s="64">
        <f ca="1">SUM(OFFSET('Mort Amort'!$M$6,('Buy or Rent'!B101-1)*12,0,12,1))</f>
        <v>35081.644253877108</v>
      </c>
      <c r="E101" s="69">
        <f t="shared" ca="1" si="2"/>
        <v>90747.842485122776</v>
      </c>
      <c r="F101" s="68">
        <f t="shared" si="16"/>
        <v>29215.070614599867</v>
      </c>
      <c r="G101" s="64">
        <f>X101*$C$25</f>
        <v>6390.7966969437175</v>
      </c>
      <c r="H101" s="64">
        <f>H100*(1+$C$34)</f>
        <v>11412.13695882807</v>
      </c>
      <c r="I101" s="64">
        <f t="shared" ca="1" si="3"/>
        <v>4117.105966545505</v>
      </c>
      <c r="J101" s="69">
        <f t="shared" ca="1" si="4"/>
        <v>-83452.811492840192</v>
      </c>
      <c r="K101" s="68">
        <f ca="1">P100</f>
        <v>0</v>
      </c>
      <c r="L101" s="64">
        <f t="shared" ca="1" si="5"/>
        <v>0</v>
      </c>
      <c r="M101" s="64">
        <f ca="1">S101</f>
        <v>0</v>
      </c>
      <c r="N101" s="64">
        <f ca="1">T101*$C$33</f>
        <v>0</v>
      </c>
      <c r="O101" s="64">
        <f t="shared" ca="1" si="6"/>
        <v>0</v>
      </c>
      <c r="P101" s="69">
        <f t="shared" ca="1" si="7"/>
        <v>0</v>
      </c>
      <c r="Q101" s="68">
        <f t="shared" ca="1" si="17"/>
        <v>0</v>
      </c>
      <c r="R101" s="64">
        <f ca="1">Q101*$C$30</f>
        <v>0</v>
      </c>
      <c r="S101" s="64">
        <f t="shared" ca="1" si="8"/>
        <v>0</v>
      </c>
      <c r="T101" s="64">
        <f t="shared" ca="1" si="9"/>
        <v>0</v>
      </c>
      <c r="U101" s="64">
        <f t="shared" ca="1" si="10"/>
        <v>0</v>
      </c>
      <c r="V101" s="64">
        <f t="shared" ca="1" si="11"/>
        <v>0</v>
      </c>
      <c r="W101" s="69">
        <f t="shared" ca="1" si="12"/>
        <v>0</v>
      </c>
      <c r="X101" s="68">
        <f>X100*(1+$C$22)</f>
        <v>2130265.5656479057</v>
      </c>
      <c r="Y101" s="64">
        <f ca="1">Y100+C101</f>
        <v>-509266.477649779</v>
      </c>
      <c r="Z101" s="64">
        <f t="shared" ca="1" si="13"/>
        <v>0</v>
      </c>
      <c r="AA101" s="64">
        <f t="shared" ca="1" si="14"/>
        <v>0</v>
      </c>
      <c r="AB101" s="69">
        <f t="shared" ca="1" si="15"/>
        <v>1620999.0879981266</v>
      </c>
      <c r="AF101" s="30"/>
    </row>
    <row r="102" spans="2:32" s="28" customFormat="1" outlineLevel="1" x14ac:dyDescent="0.3">
      <c r="B102" s="31">
        <v>19</v>
      </c>
      <c r="C102" s="68">
        <f ca="1">SUM(OFFSET('Mort Amort'!$L$6,('Buy or Rent'!B102-1)*12,0,12,1))</f>
        <v>59394.266620732924</v>
      </c>
      <c r="D102" s="64">
        <f ca="1">SUM(OFFSET('Mort Amort'!$M$6,('Buy or Rent'!B102-1)*12,0,12,1))</f>
        <v>31353.575864389852</v>
      </c>
      <c r="E102" s="69">
        <f t="shared" ca="1" si="2"/>
        <v>90747.842485122776</v>
      </c>
      <c r="F102" s="68">
        <f t="shared" si="16"/>
        <v>29945.447379964862</v>
      </c>
      <c r="G102" s="64">
        <f>X102*$C$25</f>
        <v>6550.5666143673088</v>
      </c>
      <c r="H102" s="64">
        <f>H101*(1+$C$34)</f>
        <v>11697.440382798772</v>
      </c>
      <c r="I102" s="64">
        <f t="shared" ca="1" si="3"/>
        <v>4751.9237624779907</v>
      </c>
      <c r="J102" s="69">
        <f t="shared" ca="1" si="4"/>
        <v>-83802.325864801984</v>
      </c>
      <c r="K102" s="68">
        <f ca="1">P101</f>
        <v>0</v>
      </c>
      <c r="L102" s="64">
        <f t="shared" ca="1" si="5"/>
        <v>0</v>
      </c>
      <c r="M102" s="64">
        <f ca="1">S102</f>
        <v>0</v>
      </c>
      <c r="N102" s="64">
        <f ca="1">T102*$C$33</f>
        <v>0</v>
      </c>
      <c r="O102" s="64">
        <f t="shared" ca="1" si="6"/>
        <v>0</v>
      </c>
      <c r="P102" s="69">
        <f t="shared" ca="1" si="7"/>
        <v>0</v>
      </c>
      <c r="Q102" s="68">
        <f t="shared" ca="1" si="17"/>
        <v>0</v>
      </c>
      <c r="R102" s="64">
        <f ca="1">Q102*$C$30</f>
        <v>0</v>
      </c>
      <c r="S102" s="64">
        <f t="shared" ca="1" si="8"/>
        <v>0</v>
      </c>
      <c r="T102" s="64">
        <f t="shared" ca="1" si="9"/>
        <v>0</v>
      </c>
      <c r="U102" s="64">
        <f t="shared" ca="1" si="10"/>
        <v>0</v>
      </c>
      <c r="V102" s="64">
        <f t="shared" ca="1" si="11"/>
        <v>0</v>
      </c>
      <c r="W102" s="69">
        <f t="shared" ca="1" si="12"/>
        <v>0</v>
      </c>
      <c r="X102" s="68">
        <f>X101*(1+$C$22)</f>
        <v>2183522.204789103</v>
      </c>
      <c r="Y102" s="64">
        <f ca="1">Y101+C102</f>
        <v>-449872.2110290461</v>
      </c>
      <c r="Z102" s="64">
        <f t="shared" ca="1" si="13"/>
        <v>0</v>
      </c>
      <c r="AA102" s="64">
        <f t="shared" ca="1" si="14"/>
        <v>0</v>
      </c>
      <c r="AB102" s="69">
        <f t="shared" ca="1" si="15"/>
        <v>1733649.9937600568</v>
      </c>
      <c r="AF102" s="30"/>
    </row>
    <row r="103" spans="2:32" s="28" customFormat="1" outlineLevel="1" x14ac:dyDescent="0.3">
      <c r="B103" s="31">
        <v>20</v>
      </c>
      <c r="C103" s="68">
        <f ca="1">SUM(OFFSET('Mort Amort'!$L$6,('Buy or Rent'!B103-1)*12,0,12,1))</f>
        <v>63372.01065465626</v>
      </c>
      <c r="D103" s="64">
        <f ca="1">SUM(OFFSET('Mort Amort'!$M$6,('Buy or Rent'!B103-1)*12,0,12,1))</f>
        <v>27375.831830466501</v>
      </c>
      <c r="E103" s="69">
        <f t="shared" ca="1" si="2"/>
        <v>90747.842485122761</v>
      </c>
      <c r="F103" s="68">
        <f t="shared" si="16"/>
        <v>30694.083564463981</v>
      </c>
      <c r="G103" s="64">
        <f>X103*$C$25</f>
        <v>6714.3307797264906</v>
      </c>
      <c r="H103" s="64">
        <f>H102*(1+$C$34)</f>
        <v>11989.87639236874</v>
      </c>
      <c r="I103" s="64">
        <f t="shared" ca="1" si="3"/>
        <v>5420.6847427665125</v>
      </c>
      <c r="J103" s="69">
        <f t="shared" ca="1" si="4"/>
        <v>-84178.65083552053</v>
      </c>
      <c r="K103" s="68">
        <f ca="1">P102</f>
        <v>0</v>
      </c>
      <c r="L103" s="64">
        <f t="shared" ca="1" si="5"/>
        <v>0</v>
      </c>
      <c r="M103" s="64">
        <f ca="1">S103</f>
        <v>0</v>
      </c>
      <c r="N103" s="64">
        <f ca="1">T103*$C$33</f>
        <v>0</v>
      </c>
      <c r="O103" s="64">
        <f t="shared" ca="1" si="6"/>
        <v>0</v>
      </c>
      <c r="P103" s="69">
        <f t="shared" ca="1" si="7"/>
        <v>0</v>
      </c>
      <c r="Q103" s="68">
        <f t="shared" ca="1" si="17"/>
        <v>0</v>
      </c>
      <c r="R103" s="64">
        <f ca="1">Q103*$C$30</f>
        <v>0</v>
      </c>
      <c r="S103" s="64">
        <f t="shared" ca="1" si="8"/>
        <v>0</v>
      </c>
      <c r="T103" s="64">
        <f t="shared" ca="1" si="9"/>
        <v>0</v>
      </c>
      <c r="U103" s="64">
        <f t="shared" ca="1" si="10"/>
        <v>0</v>
      </c>
      <c r="V103" s="64">
        <f t="shared" ca="1" si="11"/>
        <v>0</v>
      </c>
      <c r="W103" s="69">
        <f t="shared" ca="1" si="12"/>
        <v>0</v>
      </c>
      <c r="X103" s="68">
        <f>X102*(1+$C$22)</f>
        <v>2238110.2599088303</v>
      </c>
      <c r="Y103" s="64">
        <f ca="1">Y102+C103</f>
        <v>-386500.20037438982</v>
      </c>
      <c r="Z103" s="64">
        <f t="shared" ca="1" si="13"/>
        <v>0</v>
      </c>
      <c r="AA103" s="64">
        <f t="shared" ca="1" si="14"/>
        <v>0</v>
      </c>
      <c r="AB103" s="69">
        <f t="shared" ca="1" si="15"/>
        <v>1851610.0595344405</v>
      </c>
      <c r="AF103" s="30"/>
    </row>
    <row r="104" spans="2:32" s="28" customFormat="1" outlineLevel="1" x14ac:dyDescent="0.3">
      <c r="B104" s="31">
        <v>21</v>
      </c>
      <c r="C104" s="68">
        <f ca="1">SUM(OFFSET('Mort Amort'!$L$6,('Buy or Rent'!B104-1)*12,0,12,1))</f>
        <v>67616.151573323543</v>
      </c>
      <c r="D104" s="64">
        <f ca="1">SUM(OFFSET('Mort Amort'!$M$6,('Buy or Rent'!B104-1)*12,0,12,1))</f>
        <v>23131.690911799225</v>
      </c>
      <c r="E104" s="69">
        <f t="shared" ca="1" si="2"/>
        <v>90747.842485122761</v>
      </c>
      <c r="F104" s="68">
        <f t="shared" si="16"/>
        <v>31461.43565357558</v>
      </c>
      <c r="G104" s="64">
        <f>X104*$C$25</f>
        <v>6882.1890492196535</v>
      </c>
      <c r="H104" s="64">
        <f>H103*(1+$C$34)</f>
        <v>12289.623302177957</v>
      </c>
      <c r="I104" s="64">
        <f t="shared" ca="1" si="3"/>
        <v>6125.4478518522174</v>
      </c>
      <c r="J104" s="69">
        <f t="shared" ca="1" si="4"/>
        <v>-84583.667034797021</v>
      </c>
      <c r="K104" s="68">
        <f ca="1">P103</f>
        <v>0</v>
      </c>
      <c r="L104" s="64">
        <f t="shared" ca="1" si="5"/>
        <v>0</v>
      </c>
      <c r="M104" s="64">
        <f ca="1">S104</f>
        <v>0</v>
      </c>
      <c r="N104" s="64">
        <f ca="1">T104*$C$33</f>
        <v>0</v>
      </c>
      <c r="O104" s="64">
        <f t="shared" ca="1" si="6"/>
        <v>0</v>
      </c>
      <c r="P104" s="69">
        <f t="shared" ca="1" si="7"/>
        <v>0</v>
      </c>
      <c r="Q104" s="68">
        <f t="shared" ca="1" si="17"/>
        <v>0</v>
      </c>
      <c r="R104" s="64">
        <f ca="1">Q104*$C$30</f>
        <v>0</v>
      </c>
      <c r="S104" s="64">
        <f t="shared" ca="1" si="8"/>
        <v>0</v>
      </c>
      <c r="T104" s="64">
        <f t="shared" ca="1" si="9"/>
        <v>0</v>
      </c>
      <c r="U104" s="64">
        <f t="shared" ca="1" si="10"/>
        <v>0</v>
      </c>
      <c r="V104" s="64">
        <f t="shared" ca="1" si="11"/>
        <v>0</v>
      </c>
      <c r="W104" s="69">
        <f t="shared" ca="1" si="12"/>
        <v>0</v>
      </c>
      <c r="X104" s="68">
        <f>X103*(1+$C$22)</f>
        <v>2294063.016406551</v>
      </c>
      <c r="Y104" s="64">
        <f ca="1">Y103+C104</f>
        <v>-318884.0488010663</v>
      </c>
      <c r="Z104" s="64">
        <f t="shared" ca="1" si="13"/>
        <v>0</v>
      </c>
      <c r="AA104" s="64">
        <f t="shared" ca="1" si="14"/>
        <v>0</v>
      </c>
      <c r="AB104" s="69">
        <f t="shared" ca="1" si="15"/>
        <v>1975178.9676054846</v>
      </c>
      <c r="AF104" s="30"/>
    </row>
    <row r="105" spans="2:32" s="28" customFormat="1" outlineLevel="1" x14ac:dyDescent="0.3">
      <c r="B105" s="31">
        <v>22</v>
      </c>
      <c r="C105" s="68">
        <f ca="1">SUM(OFFSET('Mort Amort'!$L$6,('Buy or Rent'!B105-1)*12,0,12,1))</f>
        <v>72144.530469473728</v>
      </c>
      <c r="D105" s="64">
        <f ca="1">SUM(OFFSET('Mort Amort'!$M$6,('Buy or Rent'!B105-1)*12,0,12,1))</f>
        <v>18603.312015649033</v>
      </c>
      <c r="E105" s="69">
        <f t="shared" ca="1" si="2"/>
        <v>90747.842485122761</v>
      </c>
      <c r="F105" s="68">
        <f t="shared" si="16"/>
        <v>32247.971544914966</v>
      </c>
      <c r="G105" s="64">
        <f>X105*$C$25</f>
        <v>7054.2437754501434</v>
      </c>
      <c r="H105" s="64">
        <f>H104*(1+$C$34)</f>
        <v>12596.863884732405</v>
      </c>
      <c r="I105" s="64">
        <f t="shared" ca="1" si="3"/>
        <v>6868.4045681616899</v>
      </c>
      <c r="J105" s="69">
        <f t="shared" ca="1" si="4"/>
        <v>-85019.383168552027</v>
      </c>
      <c r="K105" s="68">
        <f ca="1">P104</f>
        <v>0</v>
      </c>
      <c r="L105" s="64">
        <f t="shared" ca="1" si="5"/>
        <v>0</v>
      </c>
      <c r="M105" s="64">
        <f ca="1">S105</f>
        <v>0</v>
      </c>
      <c r="N105" s="64">
        <f ca="1">T105*$C$33</f>
        <v>0</v>
      </c>
      <c r="O105" s="64">
        <f t="shared" ca="1" si="6"/>
        <v>0</v>
      </c>
      <c r="P105" s="69">
        <f t="shared" ca="1" si="7"/>
        <v>0</v>
      </c>
      <c r="Q105" s="68">
        <f t="shared" ca="1" si="17"/>
        <v>0</v>
      </c>
      <c r="R105" s="64">
        <f ca="1">Q105*$C$30</f>
        <v>0</v>
      </c>
      <c r="S105" s="64">
        <f t="shared" ca="1" si="8"/>
        <v>0</v>
      </c>
      <c r="T105" s="64">
        <f t="shared" ca="1" si="9"/>
        <v>0</v>
      </c>
      <c r="U105" s="64">
        <f t="shared" ca="1" si="10"/>
        <v>0</v>
      </c>
      <c r="V105" s="64">
        <f t="shared" ca="1" si="11"/>
        <v>0</v>
      </c>
      <c r="W105" s="69">
        <f t="shared" ca="1" si="12"/>
        <v>0</v>
      </c>
      <c r="X105" s="68">
        <f>X104*(1+$C$22)</f>
        <v>2351414.5918167145</v>
      </c>
      <c r="Y105" s="64">
        <f ca="1">Y104+C105</f>
        <v>-246739.51833159255</v>
      </c>
      <c r="Z105" s="64">
        <f t="shared" ca="1" si="13"/>
        <v>0</v>
      </c>
      <c r="AA105" s="64">
        <f t="shared" ca="1" si="14"/>
        <v>0</v>
      </c>
      <c r="AB105" s="69">
        <f t="shared" ca="1" si="15"/>
        <v>2104675.0734851221</v>
      </c>
      <c r="AF105" s="30"/>
    </row>
    <row r="106" spans="2:32" s="28" customFormat="1" outlineLevel="1" x14ac:dyDescent="0.3">
      <c r="B106" s="31">
        <v>23</v>
      </c>
      <c r="C106" s="68">
        <f ca="1">SUM(OFFSET('Mort Amort'!$L$6,('Buy or Rent'!B106-1)*12,0,12,1))</f>
        <v>76976.183286868327</v>
      </c>
      <c r="D106" s="64">
        <f ca="1">SUM(OFFSET('Mort Amort'!$M$6,('Buy or Rent'!B106-1)*12,0,12,1))</f>
        <v>13771.659198254423</v>
      </c>
      <c r="E106" s="69">
        <f t="shared" ca="1" si="2"/>
        <v>90747.842485122746</v>
      </c>
      <c r="F106" s="68">
        <f t="shared" si="16"/>
        <v>33054.170833537835</v>
      </c>
      <c r="G106" s="64">
        <f>X106*$C$25</f>
        <v>7230.5998698363965</v>
      </c>
      <c r="H106" s="64">
        <f>H105*(1+$C$34)</f>
        <v>12911.785481850715</v>
      </c>
      <c r="I106" s="64">
        <f t="shared" ca="1" si="3"/>
        <v>7651.8876462199942</v>
      </c>
      <c r="J106" s="69">
        <f t="shared" ca="1" si="4"/>
        <v>-85487.944649492027</v>
      </c>
      <c r="K106" s="68">
        <f ca="1">P105</f>
        <v>0</v>
      </c>
      <c r="L106" s="64">
        <f t="shared" ca="1" si="5"/>
        <v>0</v>
      </c>
      <c r="M106" s="64">
        <f ca="1">S106</f>
        <v>0</v>
      </c>
      <c r="N106" s="64">
        <f ca="1">T106*$C$33</f>
        <v>0</v>
      </c>
      <c r="O106" s="64">
        <f t="shared" ca="1" si="6"/>
        <v>0</v>
      </c>
      <c r="P106" s="69">
        <f t="shared" ca="1" si="7"/>
        <v>0</v>
      </c>
      <c r="Q106" s="68">
        <f t="shared" ca="1" si="17"/>
        <v>0</v>
      </c>
      <c r="R106" s="64">
        <f ca="1">Q106*$C$30</f>
        <v>0</v>
      </c>
      <c r="S106" s="64">
        <f t="shared" ca="1" si="8"/>
        <v>0</v>
      </c>
      <c r="T106" s="64">
        <f t="shared" ca="1" si="9"/>
        <v>0</v>
      </c>
      <c r="U106" s="64">
        <f t="shared" ca="1" si="10"/>
        <v>0</v>
      </c>
      <c r="V106" s="64">
        <f t="shared" ca="1" si="11"/>
        <v>0</v>
      </c>
      <c r="W106" s="69">
        <f t="shared" ca="1" si="12"/>
        <v>0</v>
      </c>
      <c r="X106" s="68">
        <f>X105*(1+$C$22)</f>
        <v>2410199.956612132</v>
      </c>
      <c r="Y106" s="64">
        <f ca="1">Y105+C106</f>
        <v>-169763.33504472423</v>
      </c>
      <c r="Z106" s="64">
        <f t="shared" ca="1" si="13"/>
        <v>0</v>
      </c>
      <c r="AA106" s="64">
        <f t="shared" ca="1" si="14"/>
        <v>0</v>
      </c>
      <c r="AB106" s="69">
        <f t="shared" ca="1" si="15"/>
        <v>2240436.6215674076</v>
      </c>
      <c r="AF106" s="30"/>
    </row>
    <row r="107" spans="2:32" s="28" customFormat="1" outlineLevel="1" x14ac:dyDescent="0.3">
      <c r="B107" s="31">
        <v>24</v>
      </c>
      <c r="C107" s="68">
        <f ca="1">SUM(OFFSET('Mort Amort'!$L$6,('Buy or Rent'!B107-1)*12,0,12,1))</f>
        <v>82131.420841677187</v>
      </c>
      <c r="D107" s="64">
        <f ca="1">SUM(OFFSET('Mort Amort'!$M$6,('Buy or Rent'!B107-1)*12,0,12,1))</f>
        <v>8616.4216434455884</v>
      </c>
      <c r="E107" s="69">
        <f t="shared" ca="1" si="2"/>
        <v>90747.842485122776</v>
      </c>
      <c r="F107" s="68">
        <f t="shared" si="16"/>
        <v>33880.525104376276</v>
      </c>
      <c r="G107" s="64">
        <f>X107*$C$25</f>
        <v>7411.3648665823057</v>
      </c>
      <c r="H107" s="64">
        <f>H106*(1+$C$34)</f>
        <v>13234.580118896982</v>
      </c>
      <c r="I107" s="64">
        <f t="shared" ca="1" si="3"/>
        <v>8478.3804408908727</v>
      </c>
      <c r="J107" s="69">
        <f t="shared" ca="1" si="4"/>
        <v>-85991.642807116659</v>
      </c>
      <c r="K107" s="68">
        <f ca="1">P106</f>
        <v>0</v>
      </c>
      <c r="L107" s="64">
        <f t="shared" ca="1" si="5"/>
        <v>0</v>
      </c>
      <c r="M107" s="64">
        <f ca="1">S107</f>
        <v>0</v>
      </c>
      <c r="N107" s="64">
        <f ca="1">T107*$C$33</f>
        <v>0</v>
      </c>
      <c r="O107" s="64">
        <f t="shared" ca="1" si="6"/>
        <v>0</v>
      </c>
      <c r="P107" s="69">
        <f t="shared" ca="1" si="7"/>
        <v>0</v>
      </c>
      <c r="Q107" s="68">
        <f t="shared" ca="1" si="17"/>
        <v>0</v>
      </c>
      <c r="R107" s="64">
        <f ca="1">Q107*$C$30</f>
        <v>0</v>
      </c>
      <c r="S107" s="64">
        <f t="shared" ca="1" si="8"/>
        <v>0</v>
      </c>
      <c r="T107" s="64">
        <f t="shared" ca="1" si="9"/>
        <v>0</v>
      </c>
      <c r="U107" s="64">
        <f t="shared" ca="1" si="10"/>
        <v>0</v>
      </c>
      <c r="V107" s="64">
        <f t="shared" ca="1" si="11"/>
        <v>0</v>
      </c>
      <c r="W107" s="69">
        <f t="shared" ca="1" si="12"/>
        <v>0</v>
      </c>
      <c r="X107" s="68">
        <f>X106*(1+$C$22)</f>
        <v>2470454.9555274351</v>
      </c>
      <c r="Y107" s="64">
        <f ca="1">Y106+C107</f>
        <v>-87631.914203047039</v>
      </c>
      <c r="Z107" s="64">
        <f t="shared" ca="1" si="13"/>
        <v>0</v>
      </c>
      <c r="AA107" s="64">
        <f t="shared" ca="1" si="14"/>
        <v>0</v>
      </c>
      <c r="AB107" s="69">
        <f t="shared" ca="1" si="15"/>
        <v>2382823.0413243882</v>
      </c>
      <c r="AF107" s="30"/>
    </row>
    <row r="108" spans="2:32" s="28" customFormat="1" outlineLevel="1" x14ac:dyDescent="0.3">
      <c r="B108" s="31">
        <v>25</v>
      </c>
      <c r="C108" s="68">
        <f ca="1">SUM(OFFSET('Mort Amort'!$L$6,('Buy or Rent'!B108-1)*12,0,12,1))</f>
        <v>87631.914203044624</v>
      </c>
      <c r="D108" s="64">
        <f ca="1">SUM(OFFSET('Mort Amort'!$M$6,('Buy or Rent'!B108-1)*12,0,12,1))</f>
        <v>3115.9282820781409</v>
      </c>
      <c r="E108" s="69">
        <f t="shared" ca="1" si="2"/>
        <v>90747.842485122761</v>
      </c>
      <c r="F108" s="68">
        <f t="shared" si="16"/>
        <v>34727.53823198568</v>
      </c>
      <c r="G108" s="64">
        <f>X108*$C$25</f>
        <v>7596.6489882468622</v>
      </c>
      <c r="H108" s="64">
        <f>H107*(1+$C$34)</f>
        <v>13565.444621869405</v>
      </c>
      <c r="I108" s="64">
        <f t="shared" ca="1" si="3"/>
        <v>9350.5268526465316</v>
      </c>
      <c r="J108" s="69">
        <f t="shared" ca="1" si="4"/>
        <v>-86532.924715899877</v>
      </c>
      <c r="K108" s="68">
        <f ca="1">P107</f>
        <v>0</v>
      </c>
      <c r="L108" s="64">
        <f t="shared" ca="1" si="5"/>
        <v>0</v>
      </c>
      <c r="M108" s="64">
        <f ca="1">S108</f>
        <v>0</v>
      </c>
      <c r="N108" s="64">
        <f ca="1">T108*$C$33</f>
        <v>0</v>
      </c>
      <c r="O108" s="64">
        <f t="shared" ca="1" si="6"/>
        <v>0</v>
      </c>
      <c r="P108" s="69">
        <f t="shared" ca="1" si="7"/>
        <v>0</v>
      </c>
      <c r="Q108" s="68">
        <f t="shared" ca="1" si="17"/>
        <v>0</v>
      </c>
      <c r="R108" s="64">
        <f ca="1">Q108*$C$30</f>
        <v>0</v>
      </c>
      <c r="S108" s="64">
        <f t="shared" ca="1" si="8"/>
        <v>0</v>
      </c>
      <c r="T108" s="64">
        <f t="shared" ca="1" si="9"/>
        <v>0</v>
      </c>
      <c r="U108" s="64">
        <f t="shared" ca="1" si="10"/>
        <v>0</v>
      </c>
      <c r="V108" s="64">
        <f t="shared" ca="1" si="11"/>
        <v>0</v>
      </c>
      <c r="W108" s="69">
        <f t="shared" ca="1" si="12"/>
        <v>0</v>
      </c>
      <c r="X108" s="68">
        <f>X107*(1+$C$22)</f>
        <v>2532216.3294156208</v>
      </c>
      <c r="Y108" s="64">
        <f ca="1">Y107+C108</f>
        <v>-2.4156179279088974E-9</v>
      </c>
      <c r="Z108" s="64">
        <f t="shared" ca="1" si="13"/>
        <v>0</v>
      </c>
      <c r="AA108" s="64">
        <f t="shared" ca="1" si="14"/>
        <v>0</v>
      </c>
      <c r="AB108" s="69">
        <f t="shared" ca="1" si="15"/>
        <v>2532216.3294156184</v>
      </c>
      <c r="AF108" s="30"/>
    </row>
    <row r="109" spans="2:32" s="28" customFormat="1" outlineLevel="1" x14ac:dyDescent="0.3">
      <c r="B109" s="31">
        <v>26</v>
      </c>
      <c r="C109" s="68">
        <f ca="1">SUM(OFFSET('Mort Amort'!$L$6,('Buy or Rent'!B109-1)*12,0,12,1))</f>
        <v>-2.2274986147140477E-10</v>
      </c>
      <c r="D109" s="64">
        <f ca="1">SUM(OFFSET('Mort Amort'!$M$6,('Buy or Rent'!B109-1)*12,0,12,1))</f>
        <v>2.2274986147140477E-10</v>
      </c>
      <c r="E109" s="69">
        <f t="shared" ref="E109:E118" ca="1" si="18">C109+D109</f>
        <v>0</v>
      </c>
      <c r="F109" s="68">
        <f t="shared" si="16"/>
        <v>35595.726687785318</v>
      </c>
      <c r="G109" s="64">
        <f>X109*$C$25</f>
        <v>7786.5652129530326</v>
      </c>
      <c r="H109" s="64">
        <f>H108*(1+$C$34)</f>
        <v>13904.58073741614</v>
      </c>
      <c r="I109" s="64">
        <f t="shared" ca="1" si="3"/>
        <v>9953.1769834571951</v>
      </c>
      <c r="J109" s="69">
        <f t="shared" ca="1" si="4"/>
        <v>3951.4037539589517</v>
      </c>
      <c r="K109" s="68">
        <f ca="1">P108</f>
        <v>0</v>
      </c>
      <c r="L109" s="64">
        <f t="shared" ca="1" si="5"/>
        <v>3951.4037539589517</v>
      </c>
      <c r="M109" s="64">
        <f ca="1">S109</f>
        <v>0</v>
      </c>
      <c r="N109" s="64">
        <f ca="1">T109*$C$33</f>
        <v>0</v>
      </c>
      <c r="O109" s="64">
        <f t="shared" ca="1" si="6"/>
        <v>0</v>
      </c>
      <c r="P109" s="69">
        <f t="shared" ca="1" si="7"/>
        <v>3951.4037539589517</v>
      </c>
      <c r="Q109" s="68">
        <f t="shared" ca="1" si="17"/>
        <v>0</v>
      </c>
      <c r="R109" s="64">
        <f ca="1">Q109*$C$30</f>
        <v>0</v>
      </c>
      <c r="S109" s="64">
        <f t="shared" ca="1" si="8"/>
        <v>0</v>
      </c>
      <c r="T109" s="64">
        <f t="shared" ca="1" si="9"/>
        <v>0</v>
      </c>
      <c r="U109" s="64">
        <f t="shared" ca="1" si="10"/>
        <v>0</v>
      </c>
      <c r="V109" s="64">
        <f t="shared" ca="1" si="11"/>
        <v>3951.4037539589517</v>
      </c>
      <c r="W109" s="69">
        <f t="shared" ca="1" si="12"/>
        <v>3951.4037539589517</v>
      </c>
      <c r="X109" s="68">
        <f t="shared" ref="X109:X118" si="19">X108*(1+$C$22)</f>
        <v>2595521.737651011</v>
      </c>
      <c r="Y109" s="64">
        <f ca="1">Y108+C109</f>
        <v>-2.6383677893803021E-9</v>
      </c>
      <c r="Z109" s="64">
        <f t="shared" ca="1" si="13"/>
        <v>3951.4037539589517</v>
      </c>
      <c r="AA109" s="64">
        <f t="shared" ca="1" si="14"/>
        <v>0</v>
      </c>
      <c r="AB109" s="69">
        <f t="shared" ca="1" si="15"/>
        <v>2599473.1414049673</v>
      </c>
      <c r="AF109" s="30"/>
    </row>
    <row r="110" spans="2:32" s="28" customFormat="1" outlineLevel="1" x14ac:dyDescent="0.3">
      <c r="B110" s="31">
        <v>27</v>
      </c>
      <c r="C110" s="68">
        <f ca="1">SUM(OFFSET('Mort Amort'!$L$6,('Buy or Rent'!B110-1)*12,0,12,1))</f>
        <v>-2.3766783222745482E-10</v>
      </c>
      <c r="D110" s="64">
        <f ca="1">SUM(OFFSET('Mort Amort'!$M$6,('Buy or Rent'!B110-1)*12,0,12,1))</f>
        <v>2.3766783222745482E-10</v>
      </c>
      <c r="E110" s="69">
        <f t="shared" ca="1" si="18"/>
        <v>0</v>
      </c>
      <c r="F110" s="68">
        <f t="shared" si="16"/>
        <v>36485.619854979945</v>
      </c>
      <c r="G110" s="64">
        <f>X110*$C$25</f>
        <v>7981.2293432768583</v>
      </c>
      <c r="H110" s="64">
        <f>H109*(1+$C$34)</f>
        <v>14252.195255851542</v>
      </c>
      <c r="I110" s="64">
        <f t="shared" ca="1" si="3"/>
        <v>10202.006408043622</v>
      </c>
      <c r="J110" s="69">
        <f t="shared" ca="1" si="4"/>
        <v>4050.1888478079236</v>
      </c>
      <c r="K110" s="68">
        <f ca="1">P109</f>
        <v>3951.4037539589517</v>
      </c>
      <c r="L110" s="64">
        <f t="shared" ca="1" si="5"/>
        <v>4050.1888478079236</v>
      </c>
      <c r="M110" s="64">
        <f ca="1">S110</f>
        <v>82.979478833137975</v>
      </c>
      <c r="N110" s="64">
        <f ca="1">T110*$C$33</f>
        <v>46.231423921319738</v>
      </c>
      <c r="O110" s="64">
        <f t="shared" ca="1" si="6"/>
        <v>37.133316777829243</v>
      </c>
      <c r="P110" s="69">
        <f t="shared" ca="1" si="7"/>
        <v>8093.6701877435044</v>
      </c>
      <c r="Q110" s="68">
        <f t="shared" ca="1" si="17"/>
        <v>3951.4037539589517</v>
      </c>
      <c r="R110" s="64">
        <f ca="1">Q110*$C$30</f>
        <v>237.08422523753708</v>
      </c>
      <c r="S110" s="64">
        <f t="shared" ca="1" si="8"/>
        <v>82.979478833137975</v>
      </c>
      <c r="T110" s="64">
        <f t="shared" ca="1" si="9"/>
        <v>154.10474640439912</v>
      </c>
      <c r="U110" s="64">
        <f t="shared" ca="1" si="10"/>
        <v>37.133316777829243</v>
      </c>
      <c r="V110" s="64">
        <f t="shared" ca="1" si="11"/>
        <v>4050.1888478079236</v>
      </c>
      <c r="W110" s="69">
        <f t="shared" ca="1" si="12"/>
        <v>8201.5435102265837</v>
      </c>
      <c r="X110" s="68">
        <f t="shared" si="19"/>
        <v>2660409.7810922861</v>
      </c>
      <c r="Y110" s="64">
        <f ca="1">Y109+C110</f>
        <v>-2.8760356216077569E-9</v>
      </c>
      <c r="Z110" s="64">
        <f t="shared" ca="1" si="13"/>
        <v>8201.5435102265837</v>
      </c>
      <c r="AA110" s="64">
        <f t="shared" ca="1" si="14"/>
        <v>-18.877831434538891</v>
      </c>
      <c r="AB110" s="69">
        <f t="shared" ca="1" si="15"/>
        <v>2668592.4467710755</v>
      </c>
      <c r="AF110" s="30"/>
    </row>
    <row r="111" spans="2:32" s="28" customFormat="1" outlineLevel="1" x14ac:dyDescent="0.3">
      <c r="B111" s="31">
        <v>28</v>
      </c>
      <c r="C111" s="68">
        <f ca="1">SUM(OFFSET('Mort Amort'!$L$6,('Buy or Rent'!B111-1)*12,0,12,1))</f>
        <v>-2.5358488711315733E-10</v>
      </c>
      <c r="D111" s="64">
        <f ca="1">SUM(OFFSET('Mort Amort'!$M$6,('Buy or Rent'!B111-1)*12,0,12,1))</f>
        <v>2.5358488711315733E-10</v>
      </c>
      <c r="E111" s="69">
        <f t="shared" ca="1" si="18"/>
        <v>0</v>
      </c>
      <c r="F111" s="68">
        <f t="shared" si="16"/>
        <v>37397.760351354438</v>
      </c>
      <c r="G111" s="64">
        <f>X111*$C$25</f>
        <v>8180.760076858779</v>
      </c>
      <c r="H111" s="64">
        <f>H110*(1+$C$34)</f>
        <v>14608.500137247829</v>
      </c>
      <c r="I111" s="64">
        <f t="shared" ca="1" si="3"/>
        <v>10457.05656824471</v>
      </c>
      <c r="J111" s="69">
        <f t="shared" ca="1" si="4"/>
        <v>4151.4435690031187</v>
      </c>
      <c r="K111" s="68">
        <f ca="1">P110</f>
        <v>8093.6701877435044</v>
      </c>
      <c r="L111" s="64">
        <f t="shared" ca="1" si="5"/>
        <v>4151.4435690031187</v>
      </c>
      <c r="M111" s="64">
        <f ca="1">S111</f>
        <v>172.23241371475825</v>
      </c>
      <c r="N111" s="64">
        <f ca="1">T111*$C$33</f>
        <v>95.958059069651028</v>
      </c>
      <c r="O111" s="64">
        <f t="shared" ca="1" si="6"/>
        <v>77.074005137354305</v>
      </c>
      <c r="P111" s="69">
        <f t="shared" ca="1" si="7"/>
        <v>12436.230224393679</v>
      </c>
      <c r="Q111" s="68">
        <f t="shared" ca="1" si="17"/>
        <v>8201.5435102265837</v>
      </c>
      <c r="R111" s="64">
        <f ca="1">Q111*$C$30</f>
        <v>492.09261061359501</v>
      </c>
      <c r="S111" s="64">
        <f t="shared" ca="1" si="8"/>
        <v>172.23241371475825</v>
      </c>
      <c r="T111" s="64">
        <f t="shared" ca="1" si="9"/>
        <v>319.86019689883676</v>
      </c>
      <c r="U111" s="64">
        <f t="shared" ca="1" si="10"/>
        <v>77.074005137354305</v>
      </c>
      <c r="V111" s="64">
        <f t="shared" ca="1" si="11"/>
        <v>4151.4435690031187</v>
      </c>
      <c r="W111" s="69">
        <f t="shared" ca="1" si="12"/>
        <v>12768.005684705944</v>
      </c>
      <c r="X111" s="68">
        <f t="shared" si="19"/>
        <v>2726920.025619593</v>
      </c>
      <c r="Y111" s="64">
        <f ca="1">Y110+C111</f>
        <v>-3.1296205087209143E-9</v>
      </c>
      <c r="Z111" s="64">
        <f t="shared" ca="1" si="13"/>
        <v>12768.005684705944</v>
      </c>
      <c r="AA111" s="64">
        <f t="shared" ca="1" si="14"/>
        <v>-58.06070555464634</v>
      </c>
      <c r="AB111" s="69">
        <f t="shared" ca="1" si="15"/>
        <v>2739629.970598741</v>
      </c>
      <c r="AF111" s="30"/>
    </row>
    <row r="112" spans="2:32" s="28" customFormat="1" outlineLevel="1" x14ac:dyDescent="0.3">
      <c r="B112" s="31">
        <v>29</v>
      </c>
      <c r="C112" s="68">
        <f ca="1">SUM(OFFSET('Mort Amort'!$L$6,('Buy or Rent'!B112-1)*12,0,12,1))</f>
        <v>-2.7056793664298153E-10</v>
      </c>
      <c r="D112" s="64">
        <f ca="1">SUM(OFFSET('Mort Amort'!$M$6,('Buy or Rent'!B112-1)*12,0,12,1))</f>
        <v>2.7056793664298153E-10</v>
      </c>
      <c r="E112" s="69">
        <f t="shared" ca="1" si="18"/>
        <v>0</v>
      </c>
      <c r="F112" s="68">
        <f t="shared" si="16"/>
        <v>38332.704360138297</v>
      </c>
      <c r="G112" s="64">
        <f>X112*$C$25</f>
        <v>8385.2790787802478</v>
      </c>
      <c r="H112" s="64">
        <f>H111*(1+$C$34)</f>
        <v>14973.712640679023</v>
      </c>
      <c r="I112" s="64">
        <f t="shared" ca="1" si="3"/>
        <v>10718.482982450827</v>
      </c>
      <c r="J112" s="69">
        <f t="shared" ca="1" si="4"/>
        <v>4255.2296582281997</v>
      </c>
      <c r="K112" s="68">
        <f ca="1">P111</f>
        <v>12436.230224393679</v>
      </c>
      <c r="L112" s="64">
        <f t="shared" ca="1" si="5"/>
        <v>4255.2296582281997</v>
      </c>
      <c r="M112" s="64">
        <f ca="1">S112</f>
        <v>268.12811937882481</v>
      </c>
      <c r="N112" s="64">
        <f ca="1">T112*$C$33</f>
        <v>149.38566651105955</v>
      </c>
      <c r="O112" s="64">
        <f t="shared" ca="1" si="6"/>
        <v>119.98733342202409</v>
      </c>
      <c r="P112" s="69">
        <f t="shared" ca="1" si="7"/>
        <v>16988.986335089736</v>
      </c>
      <c r="Q112" s="68">
        <f t="shared" ca="1" si="17"/>
        <v>12768.005684705944</v>
      </c>
      <c r="R112" s="64">
        <f ca="1">Q112*$C$30</f>
        <v>766.08034108235665</v>
      </c>
      <c r="S112" s="64">
        <f t="shared" ca="1" si="8"/>
        <v>268.12811937882481</v>
      </c>
      <c r="T112" s="64">
        <f t="shared" ca="1" si="9"/>
        <v>497.95222170353185</v>
      </c>
      <c r="U112" s="64">
        <f t="shared" ca="1" si="10"/>
        <v>119.98733342202409</v>
      </c>
      <c r="V112" s="64">
        <f t="shared" ca="1" si="11"/>
        <v>4255.2296582281997</v>
      </c>
      <c r="W112" s="69">
        <f t="shared" ca="1" si="12"/>
        <v>17669.328350594478</v>
      </c>
      <c r="X112" s="68">
        <f t="shared" si="19"/>
        <v>2795093.0262600826</v>
      </c>
      <c r="Y112" s="64">
        <f ca="1">Y111+C112</f>
        <v>-3.4001884453638958E-9</v>
      </c>
      <c r="Z112" s="64">
        <f t="shared" ca="1" si="13"/>
        <v>17669.328350594478</v>
      </c>
      <c r="AA112" s="64">
        <f t="shared" ca="1" si="14"/>
        <v>-119.05985271332992</v>
      </c>
      <c r="AB112" s="69">
        <f t="shared" ca="1" si="15"/>
        <v>2812643.2947579604</v>
      </c>
      <c r="AF112" s="30"/>
    </row>
    <row r="113" spans="2:32" s="28" customFormat="1" outlineLevel="1" x14ac:dyDescent="0.3">
      <c r="B113" s="31">
        <v>30</v>
      </c>
      <c r="C113" s="68">
        <f ca="1">SUM(OFFSET('Mort Amort'!$L$6,('Buy or Rent'!B113-1)*12,0,12,1))</f>
        <v>-2.8868837245246881E-10</v>
      </c>
      <c r="D113" s="64">
        <f ca="1">SUM(OFFSET('Mort Amort'!$M$6,('Buy or Rent'!B113-1)*12,0,12,1))</f>
        <v>2.8868837245246881E-10</v>
      </c>
      <c r="E113" s="69">
        <f t="shared" ca="1" si="18"/>
        <v>0</v>
      </c>
      <c r="F113" s="68">
        <f t="shared" si="16"/>
        <v>39291.021969141751</v>
      </c>
      <c r="G113" s="64">
        <f>X113*$C$25</f>
        <v>8594.9110557497534</v>
      </c>
      <c r="H113" s="64">
        <f>H112*(1+$C$34)</f>
        <v>15348.055456695998</v>
      </c>
      <c r="I113" s="64">
        <f t="shared" ca="1" si="3"/>
        <v>10986.445057012095</v>
      </c>
      <c r="J113" s="69">
        <f t="shared" ca="1" si="4"/>
        <v>4361.6103996839029</v>
      </c>
      <c r="K113" s="68">
        <f ca="1">P112</f>
        <v>16988.986335089736</v>
      </c>
      <c r="L113" s="64">
        <f t="shared" ca="1" si="5"/>
        <v>4361.6103996839029</v>
      </c>
      <c r="M113" s="64">
        <f ca="1">S113</f>
        <v>371.05589536248397</v>
      </c>
      <c r="N113" s="64">
        <f ca="1">T113*$C$33</f>
        <v>206.73114170195538</v>
      </c>
      <c r="O113" s="64">
        <f t="shared" ca="1" si="6"/>
        <v>166.04751317471158</v>
      </c>
      <c r="P113" s="69">
        <f t="shared" ca="1" si="7"/>
        <v>21762.336258663363</v>
      </c>
      <c r="Q113" s="68">
        <f t="shared" ca="1" si="17"/>
        <v>17669.328350594478</v>
      </c>
      <c r="R113" s="64">
        <f ca="1">Q113*$C$30</f>
        <v>1060.1597010356686</v>
      </c>
      <c r="S113" s="64">
        <f t="shared" ca="1" si="8"/>
        <v>371.05589536248397</v>
      </c>
      <c r="T113" s="64">
        <f t="shared" ca="1" si="9"/>
        <v>689.10380567318464</v>
      </c>
      <c r="U113" s="64">
        <f t="shared" ca="1" si="10"/>
        <v>166.04751317471158</v>
      </c>
      <c r="V113" s="64">
        <f t="shared" ca="1" si="11"/>
        <v>4361.6103996839029</v>
      </c>
      <c r="W113" s="69">
        <f t="shared" ca="1" si="12"/>
        <v>22925.050938139335</v>
      </c>
      <c r="X113" s="68">
        <f t="shared" si="19"/>
        <v>2864970.3519165847</v>
      </c>
      <c r="Y113" s="64">
        <f ca="1">Y112+C113</f>
        <v>-3.6888768178163645E-9</v>
      </c>
      <c r="Z113" s="64">
        <f t="shared" ca="1" si="13"/>
        <v>22925.050938139335</v>
      </c>
      <c r="AA113" s="64">
        <f t="shared" ca="1" si="14"/>
        <v>-203.47506890829507</v>
      </c>
      <c r="AB113" s="69">
        <f t="shared" ca="1" si="15"/>
        <v>2887691.9277858119</v>
      </c>
      <c r="AF113" s="30"/>
    </row>
    <row r="114" spans="2:32" s="28" customFormat="1" outlineLevel="1" x14ac:dyDescent="0.3">
      <c r="B114" s="31">
        <v>31</v>
      </c>
      <c r="C114" s="68">
        <f ca="1">SUM(OFFSET('Mort Amort'!$L$6,('Buy or Rent'!B114-1)*12,0,12,1))</f>
        <v>-3.0802236740721079E-10</v>
      </c>
      <c r="D114" s="64">
        <f ca="1">SUM(OFFSET('Mort Amort'!$M$6,('Buy or Rent'!B114-1)*12,0,12,1))</f>
        <v>3.0802236740721079E-10</v>
      </c>
      <c r="E114" s="69">
        <f t="shared" ca="1" si="18"/>
        <v>0</v>
      </c>
      <c r="F114" s="68">
        <f t="shared" si="16"/>
        <v>40273.297518370295</v>
      </c>
      <c r="G114" s="64">
        <f>X114*$C$25</f>
        <v>8809.7838321434974</v>
      </c>
      <c r="H114" s="64">
        <f>H113*(1+$C$34)</f>
        <v>15731.756843113397</v>
      </c>
      <c r="I114" s="64">
        <f t="shared" ca="1" si="3"/>
        <v>11261.106183437396</v>
      </c>
      <c r="J114" s="69">
        <f t="shared" ca="1" si="4"/>
        <v>4470.6506596760046</v>
      </c>
      <c r="K114" s="68">
        <f ca="1">P113</f>
        <v>21762.336258663363</v>
      </c>
      <c r="L114" s="64">
        <f t="shared" ca="1" si="5"/>
        <v>4470.6506596760046</v>
      </c>
      <c r="M114" s="64">
        <f ca="1">S114</f>
        <v>481.42606970092601</v>
      </c>
      <c r="N114" s="64">
        <f ca="1">T114*$C$33</f>
        <v>268.22309597623018</v>
      </c>
      <c r="O114" s="64">
        <f t="shared" ca="1" si="6"/>
        <v>215.43816619116438</v>
      </c>
      <c r="P114" s="69">
        <f t="shared" ca="1" si="7"/>
        <v>26767.19791782536</v>
      </c>
      <c r="Q114" s="68">
        <f t="shared" ca="1" si="17"/>
        <v>22925.050938139335</v>
      </c>
      <c r="R114" s="64">
        <f ca="1">Q114*$C$30</f>
        <v>1375.5030562883601</v>
      </c>
      <c r="S114" s="64">
        <f t="shared" ca="1" si="8"/>
        <v>481.42606970092601</v>
      </c>
      <c r="T114" s="64">
        <f t="shared" ca="1" si="9"/>
        <v>894.07698658743402</v>
      </c>
      <c r="U114" s="64">
        <f t="shared" ca="1" si="10"/>
        <v>215.43816619116438</v>
      </c>
      <c r="V114" s="64">
        <f t="shared" ca="1" si="11"/>
        <v>4470.6506596760046</v>
      </c>
      <c r="W114" s="69">
        <f t="shared" ca="1" si="12"/>
        <v>28555.766487912533</v>
      </c>
      <c r="X114" s="68">
        <f t="shared" si="19"/>
        <v>2936594.6107144989</v>
      </c>
      <c r="Y114" s="64">
        <f ca="1">Y113+C114</f>
        <v>-3.996899185223575E-9</v>
      </c>
      <c r="Z114" s="64">
        <f t="shared" ca="1" si="13"/>
        <v>28555.766487912533</v>
      </c>
      <c r="AA114" s="64">
        <f t="shared" ca="1" si="14"/>
        <v>-312.99949976525522</v>
      </c>
      <c r="AB114" s="69">
        <f t="shared" ca="1" si="15"/>
        <v>2964837.3777026422</v>
      </c>
      <c r="AF114" s="30"/>
    </row>
    <row r="115" spans="2:32" s="28" customFormat="1" outlineLevel="1" x14ac:dyDescent="0.3">
      <c r="B115" s="31">
        <v>32</v>
      </c>
      <c r="C115" s="68">
        <f ca="1">SUM(OFFSET('Mort Amort'!$L$6,('Buy or Rent'!B115-1)*12,0,12,1))</f>
        <v>-3.286511958106797E-10</v>
      </c>
      <c r="D115" s="64">
        <f ca="1">SUM(OFFSET('Mort Amort'!$M$6,('Buy or Rent'!B115-1)*12,0,12,1))</f>
        <v>3.286511958106797E-10</v>
      </c>
      <c r="E115" s="69">
        <f t="shared" ca="1" si="18"/>
        <v>0</v>
      </c>
      <c r="F115" s="68">
        <f t="shared" si="16"/>
        <v>41280.129956329547</v>
      </c>
      <c r="G115" s="64">
        <f>X115*$C$25</f>
        <v>9030.0284279470834</v>
      </c>
      <c r="H115" s="64">
        <f>H114*(1+$C$34)</f>
        <v>16125.05076419123</v>
      </c>
      <c r="I115" s="64">
        <f t="shared" ca="1" si="3"/>
        <v>11542.633838023328</v>
      </c>
      <c r="J115" s="69">
        <f t="shared" ca="1" si="4"/>
        <v>4582.4169261679053</v>
      </c>
      <c r="K115" s="68">
        <f ca="1">P114</f>
        <v>26767.19791782536</v>
      </c>
      <c r="L115" s="64">
        <f t="shared" ca="1" si="5"/>
        <v>4582.4169261679053</v>
      </c>
      <c r="M115" s="64">
        <f ca="1">S115</f>
        <v>599.67109624616307</v>
      </c>
      <c r="N115" s="64">
        <f ca="1">T115*$C$33</f>
        <v>334.10246790857667</v>
      </c>
      <c r="O115" s="64">
        <f t="shared" ca="1" si="6"/>
        <v>268.35281557015799</v>
      </c>
      <c r="P115" s="69">
        <f t="shared" ca="1" si="7"/>
        <v>32015.035592577846</v>
      </c>
      <c r="Q115" s="68">
        <f t="shared" ca="1" si="17"/>
        <v>28555.766487912533</v>
      </c>
      <c r="R115" s="64">
        <f ca="1">Q115*$C$30</f>
        <v>1713.3459892747519</v>
      </c>
      <c r="S115" s="64">
        <f t="shared" ca="1" si="8"/>
        <v>599.67109624616307</v>
      </c>
      <c r="T115" s="64">
        <f t="shared" ca="1" si="9"/>
        <v>1113.6748930285889</v>
      </c>
      <c r="U115" s="64">
        <f t="shared" ca="1" si="10"/>
        <v>268.35281557015799</v>
      </c>
      <c r="V115" s="64">
        <f t="shared" ca="1" si="11"/>
        <v>4582.4169261679053</v>
      </c>
      <c r="W115" s="69">
        <f t="shared" ca="1" si="12"/>
        <v>34583.176587785034</v>
      </c>
      <c r="X115" s="68">
        <f t="shared" si="19"/>
        <v>3010009.475982361</v>
      </c>
      <c r="Y115" s="64">
        <f ca="1">Y114+C115</f>
        <v>-4.3255503810342548E-9</v>
      </c>
      <c r="Z115" s="64">
        <f t="shared" ca="1" si="13"/>
        <v>34583.176587785034</v>
      </c>
      <c r="AA115" s="64">
        <f t="shared" ca="1" si="14"/>
        <v>-449.42467416125788</v>
      </c>
      <c r="AB115" s="69">
        <f t="shared" ca="1" si="15"/>
        <v>3044143.2278959807</v>
      </c>
      <c r="AF115" s="30"/>
    </row>
    <row r="116" spans="2:32" s="28" customFormat="1" outlineLevel="1" x14ac:dyDescent="0.3">
      <c r="B116" s="31">
        <v>33</v>
      </c>
      <c r="C116" s="68">
        <f ca="1">SUM(OFFSET('Mort Amort'!$L$6,('Buy or Rent'!B116-1)*12,0,12,1))</f>
        <v>-3.5066157505697159E-10</v>
      </c>
      <c r="D116" s="64">
        <f ca="1">SUM(OFFSET('Mort Amort'!$M$6,('Buy or Rent'!B116-1)*12,0,12,1))</f>
        <v>3.5066157505697159E-10</v>
      </c>
      <c r="E116" s="69">
        <f t="shared" ca="1" si="18"/>
        <v>0</v>
      </c>
      <c r="F116" s="68">
        <f t="shared" si="16"/>
        <v>42312.133205237784</v>
      </c>
      <c r="G116" s="64">
        <f>X116*$C$25</f>
        <v>9255.7791386457593</v>
      </c>
      <c r="H116" s="64">
        <f>H115*(1+$C$34)</f>
        <v>16528.177033296008</v>
      </c>
      <c r="I116" s="64">
        <f t="shared" ca="1" si="3"/>
        <v>11831.199683973909</v>
      </c>
      <c r="J116" s="69">
        <f t="shared" ca="1" si="4"/>
        <v>4696.9773493221055</v>
      </c>
      <c r="K116" s="68">
        <f ca="1">P115</f>
        <v>32015.035592577846</v>
      </c>
      <c r="L116" s="64">
        <f t="shared" ca="1" si="5"/>
        <v>4696.9773493221055</v>
      </c>
      <c r="M116" s="64">
        <f ca="1">S116</f>
        <v>726.24670834348569</v>
      </c>
      <c r="N116" s="64">
        <f ca="1">T116*$C$33</f>
        <v>404.62316607708482</v>
      </c>
      <c r="O116" s="64">
        <f t="shared" ca="1" si="6"/>
        <v>324.99540198370983</v>
      </c>
      <c r="P116" s="69">
        <f t="shared" ca="1" si="7"/>
        <v>37517.887414336808</v>
      </c>
      <c r="Q116" s="68">
        <f t="shared" ca="1" si="17"/>
        <v>34583.176587785034</v>
      </c>
      <c r="R116" s="64">
        <f ca="1">Q116*$C$30</f>
        <v>2074.990595267102</v>
      </c>
      <c r="S116" s="64">
        <f t="shared" ca="1" si="8"/>
        <v>726.24670834348569</v>
      </c>
      <c r="T116" s="64">
        <f t="shared" ca="1" si="9"/>
        <v>1348.7438869236162</v>
      </c>
      <c r="U116" s="64">
        <f t="shared" ca="1" si="10"/>
        <v>324.99540198370983</v>
      </c>
      <c r="V116" s="64">
        <f t="shared" ca="1" si="11"/>
        <v>4696.9773493221055</v>
      </c>
      <c r="W116" s="69">
        <f t="shared" ca="1" si="12"/>
        <v>41030.149130390535</v>
      </c>
      <c r="X116" s="68">
        <f t="shared" si="19"/>
        <v>3085259.7128819199</v>
      </c>
      <c r="Y116" s="64">
        <f ca="1">Y115+C116</f>
        <v>-4.6762119560912262E-9</v>
      </c>
      <c r="Z116" s="64">
        <f t="shared" ca="1" si="13"/>
        <v>41030.149130390535</v>
      </c>
      <c r="AA116" s="64">
        <f t="shared" ca="1" si="14"/>
        <v>-614.64580030940215</v>
      </c>
      <c r="AB116" s="69">
        <f t="shared" ca="1" si="15"/>
        <v>3125675.2162119965</v>
      </c>
      <c r="AF116" s="30"/>
    </row>
    <row r="117" spans="2:32" s="28" customFormat="1" outlineLevel="1" x14ac:dyDescent="0.3">
      <c r="B117" s="31">
        <v>34</v>
      </c>
      <c r="C117" s="68">
        <f ca="1">SUM(OFFSET('Mort Amort'!$L$6,('Buy or Rent'!B117-1)*12,0,12,1))</f>
        <v>-3.7414603016466601E-10</v>
      </c>
      <c r="D117" s="64">
        <f ca="1">SUM(OFFSET('Mort Amort'!$M$6,('Buy or Rent'!B117-1)*12,0,12,1))</f>
        <v>3.7414603016466601E-10</v>
      </c>
      <c r="E117" s="69">
        <f t="shared" ca="1" si="18"/>
        <v>0</v>
      </c>
      <c r="F117" s="68">
        <f t="shared" si="16"/>
        <v>43369.936535368724</v>
      </c>
      <c r="G117" s="64">
        <f>X117*$C$25</f>
        <v>9487.1736171119028</v>
      </c>
      <c r="H117" s="64">
        <f>H116*(1+$C$34)</f>
        <v>16941.381459128406</v>
      </c>
      <c r="I117" s="64">
        <f t="shared" ca="1" si="3"/>
        <v>12126.979676073253</v>
      </c>
      <c r="J117" s="69">
        <f t="shared" ca="1" si="4"/>
        <v>4814.4017830551602</v>
      </c>
      <c r="K117" s="68">
        <f ca="1">P116</f>
        <v>37517.887414336808</v>
      </c>
      <c r="L117" s="64">
        <f t="shared" ca="1" si="5"/>
        <v>4814.4017830551602</v>
      </c>
      <c r="M117" s="64">
        <f ca="1">S117</f>
        <v>861.63313173820109</v>
      </c>
      <c r="N117" s="64">
        <f ca="1">T117*$C$33</f>
        <v>480.05274482556928</v>
      </c>
      <c r="O117" s="64">
        <f t="shared" ca="1" si="6"/>
        <v>385.58082645284503</v>
      </c>
      <c r="P117" s="69">
        <f t="shared" ca="1" si="7"/>
        <v>43288.394247502889</v>
      </c>
      <c r="Q117" s="68">
        <f t="shared" ca="1" si="17"/>
        <v>41030.149130390535</v>
      </c>
      <c r="R117" s="64">
        <f ca="1">Q117*$C$30</f>
        <v>2461.8089478234319</v>
      </c>
      <c r="S117" s="64">
        <f t="shared" ca="1" si="8"/>
        <v>861.63313173820109</v>
      </c>
      <c r="T117" s="64">
        <f t="shared" ca="1" si="9"/>
        <v>1600.175816085231</v>
      </c>
      <c r="U117" s="64">
        <f t="shared" ca="1" si="10"/>
        <v>385.58082645284503</v>
      </c>
      <c r="V117" s="64">
        <f t="shared" ca="1" si="11"/>
        <v>4814.4017830551602</v>
      </c>
      <c r="W117" s="69">
        <f t="shared" ca="1" si="12"/>
        <v>47920.779034816282</v>
      </c>
      <c r="X117" s="68">
        <f t="shared" si="19"/>
        <v>3162391.2057039677</v>
      </c>
      <c r="Y117" s="64">
        <f ca="1">Y116+C117</f>
        <v>-5.0503579862558925E-9</v>
      </c>
      <c r="Z117" s="64">
        <f t="shared" ca="1" si="13"/>
        <v>47920.779034816282</v>
      </c>
      <c r="AA117" s="64">
        <f t="shared" ca="1" si="14"/>
        <v>-810.66733777984371</v>
      </c>
      <c r="AB117" s="69">
        <f t="shared" ca="1" si="15"/>
        <v>3209501.3174009989</v>
      </c>
      <c r="AF117" s="30"/>
    </row>
    <row r="118" spans="2:32" s="28" customFormat="1" outlineLevel="1" x14ac:dyDescent="0.3">
      <c r="B118" s="31">
        <v>35</v>
      </c>
      <c r="C118" s="70">
        <f ca="1">SUM(OFFSET('Mort Amort'!$L$6,('Buy or Rent'!B118-1)*12,0,12,1))</f>
        <v>-3.9920328272419331E-10</v>
      </c>
      <c r="D118" s="71">
        <f ca="1">SUM(OFFSET('Mort Amort'!$M$6,('Buy or Rent'!B118-1)*12,0,12,1))</f>
        <v>3.9920328272419331E-10</v>
      </c>
      <c r="E118" s="72">
        <f t="shared" ca="1" si="18"/>
        <v>0</v>
      </c>
      <c r="F118" s="70">
        <f t="shared" si="16"/>
        <v>44454.18494875294</v>
      </c>
      <c r="G118" s="71">
        <f>X118*$C$25</f>
        <v>9724.3529575397006</v>
      </c>
      <c r="H118" s="71">
        <f>H117*(1+$C$34)</f>
        <v>17364.915995606614</v>
      </c>
      <c r="I118" s="71">
        <f t="shared" ca="1" si="3"/>
        <v>12430.154167975084</v>
      </c>
      <c r="J118" s="72">
        <f t="shared" ca="1" si="4"/>
        <v>4934.7618276315443</v>
      </c>
      <c r="K118" s="70">
        <f ca="1">P117</f>
        <v>43288.394247502889</v>
      </c>
      <c r="L118" s="71">
        <f t="shared" ca="1" si="5"/>
        <v>4934.7618276315443</v>
      </c>
      <c r="M118" s="71">
        <f ca="1">S118</f>
        <v>1006.3363597311418</v>
      </c>
      <c r="N118" s="71">
        <f ca="1">T118*$C$33</f>
        <v>560.67311470735046</v>
      </c>
      <c r="O118" s="71">
        <f t="shared" ca="1" si="6"/>
        <v>450.33552097968595</v>
      </c>
      <c r="P118" s="72">
        <f t="shared" ca="1" si="7"/>
        <v>49339.830028593242</v>
      </c>
      <c r="Q118" s="70">
        <f t="shared" ca="1" si="17"/>
        <v>47920.779034816282</v>
      </c>
      <c r="R118" s="71">
        <f ca="1">Q118*$C$30</f>
        <v>2875.2467420889766</v>
      </c>
      <c r="S118" s="71">
        <f t="shared" ca="1" si="8"/>
        <v>1006.3363597311418</v>
      </c>
      <c r="T118" s="71">
        <f t="shared" ca="1" si="9"/>
        <v>1868.9103823578348</v>
      </c>
      <c r="U118" s="71">
        <f t="shared" ca="1" si="10"/>
        <v>450.33552097968595</v>
      </c>
      <c r="V118" s="71">
        <f t="shared" ca="1" si="11"/>
        <v>4934.7618276315443</v>
      </c>
      <c r="W118" s="72">
        <f t="shared" ca="1" si="12"/>
        <v>55280.452083557117</v>
      </c>
      <c r="X118" s="70">
        <f t="shared" si="19"/>
        <v>3241450.9858465665</v>
      </c>
      <c r="Y118" s="71">
        <f ca="1">Y117+C118</f>
        <v>-5.4495612689800859E-9</v>
      </c>
      <c r="Z118" s="71">
        <f t="shared" ca="1" si="13"/>
        <v>55280.452083557117</v>
      </c>
      <c r="AA118" s="71">
        <f t="shared" ca="1" si="14"/>
        <v>-1039.608859618678</v>
      </c>
      <c r="AB118" s="72">
        <f t="shared" ca="1" si="15"/>
        <v>3295691.8290704992</v>
      </c>
      <c r="AF118" s="30"/>
    </row>
    <row r="119" spans="2:32" s="28" customFormat="1" outlineLevel="1" x14ac:dyDescent="0.3">
      <c r="C119" s="29"/>
      <c r="L119" s="30"/>
      <c r="M119" s="52"/>
      <c r="N119" s="53"/>
      <c r="O119" s="53"/>
      <c r="P119" s="53"/>
      <c r="S119" s="52"/>
      <c r="T119" s="52"/>
      <c r="U119" s="53"/>
      <c r="AB119" s="30"/>
      <c r="AF119" s="30"/>
    </row>
    <row r="120" spans="2:32" s="28" customFormat="1" ht="18" outlineLevel="1" x14ac:dyDescent="0.35">
      <c r="C120" s="21" t="s">
        <v>63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3"/>
      <c r="X120" s="60"/>
      <c r="Y120" s="60"/>
      <c r="Z120" s="60"/>
      <c r="AA120" s="60"/>
      <c r="AB120" s="60"/>
      <c r="AF120" s="30"/>
    </row>
    <row r="121" spans="2:32" s="28" customFormat="1" outlineLevel="1" x14ac:dyDescent="0.3">
      <c r="B121" s="46" t="s">
        <v>61</v>
      </c>
      <c r="C121" s="54" t="s">
        <v>64</v>
      </c>
      <c r="D121" s="55"/>
      <c r="E121" s="56"/>
      <c r="F121" s="47" t="s">
        <v>70</v>
      </c>
      <c r="G121" s="48"/>
      <c r="H121" s="48"/>
      <c r="I121" s="48"/>
      <c r="J121" s="48"/>
      <c r="K121" s="49"/>
      <c r="L121" s="47" t="s">
        <v>79</v>
      </c>
      <c r="M121" s="48"/>
      <c r="N121" s="48"/>
      <c r="O121" s="48"/>
      <c r="P121" s="48"/>
      <c r="Q121" s="48"/>
      <c r="R121" s="49"/>
      <c r="S121" s="47" t="s">
        <v>51</v>
      </c>
      <c r="T121" s="48"/>
      <c r="U121" s="48"/>
      <c r="V121" s="48"/>
      <c r="W121" s="49"/>
      <c r="AF121" s="30"/>
    </row>
    <row r="122" spans="2:32" s="28" customFormat="1" outlineLevel="1" x14ac:dyDescent="0.3">
      <c r="B122" s="50"/>
      <c r="C122" s="73" t="s">
        <v>67</v>
      </c>
      <c r="D122" s="66" t="s">
        <v>65</v>
      </c>
      <c r="E122" s="67" t="s">
        <v>66</v>
      </c>
      <c r="F122" s="65" t="s">
        <v>52</v>
      </c>
      <c r="G122" s="66" t="s">
        <v>25</v>
      </c>
      <c r="H122" s="66" t="s">
        <v>71</v>
      </c>
      <c r="I122" s="66" t="s">
        <v>72</v>
      </c>
      <c r="J122" s="66" t="s">
        <v>80</v>
      </c>
      <c r="K122" s="67" t="s">
        <v>54</v>
      </c>
      <c r="L122" s="65" t="s">
        <v>52</v>
      </c>
      <c r="M122" s="66" t="s">
        <v>53</v>
      </c>
      <c r="N122" s="66" t="s">
        <v>77</v>
      </c>
      <c r="O122" s="66" t="s">
        <v>78</v>
      </c>
      <c r="P122" s="66" t="s">
        <v>80</v>
      </c>
      <c r="Q122" s="66" t="s">
        <v>25</v>
      </c>
      <c r="R122" s="67" t="s">
        <v>54</v>
      </c>
      <c r="S122" s="65" t="s">
        <v>21</v>
      </c>
      <c r="T122" s="66" t="s">
        <v>57</v>
      </c>
      <c r="U122" s="66" t="s">
        <v>55</v>
      </c>
      <c r="V122" s="66" t="s">
        <v>81</v>
      </c>
      <c r="W122" s="67" t="s">
        <v>58</v>
      </c>
      <c r="AC122" s="57"/>
      <c r="AD122" s="57"/>
      <c r="AE122" s="57"/>
      <c r="AF122" s="30"/>
    </row>
    <row r="123" spans="2:32" s="28" customFormat="1" outlineLevel="1" x14ac:dyDescent="0.3">
      <c r="B123" s="31">
        <v>1</v>
      </c>
      <c r="C123" s="68">
        <f ca="1">-J84</f>
        <v>80270.978661989226</v>
      </c>
      <c r="D123" s="64">
        <f>$C$28*12</f>
        <v>48000</v>
      </c>
      <c r="E123" s="69">
        <f ca="1">C123-D123</f>
        <v>32270.978661989226</v>
      </c>
      <c r="F123" s="68">
        <f>C19</f>
        <v>280000</v>
      </c>
      <c r="G123" s="64">
        <f ca="1">E123</f>
        <v>32270.978661989226</v>
      </c>
      <c r="H123" s="64">
        <f>N123</f>
        <v>5880</v>
      </c>
      <c r="I123" s="64">
        <f>O123*$C$33</f>
        <v>3276</v>
      </c>
      <c r="J123" s="64">
        <f>P123</f>
        <v>2631.3</v>
      </c>
      <c r="K123" s="69">
        <f ca="1">F123+G123+H123+I123-J123</f>
        <v>318795.67866198922</v>
      </c>
      <c r="L123" s="68">
        <f>F123</f>
        <v>280000</v>
      </c>
      <c r="M123" s="64">
        <f>L123*$C$30</f>
        <v>16800</v>
      </c>
      <c r="N123" s="64">
        <f>M123*$C$31</f>
        <v>5880</v>
      </c>
      <c r="O123" s="64">
        <f>M123-N123</f>
        <v>10920</v>
      </c>
      <c r="P123" s="64">
        <f>(N123*$C$14)+(O123*$C$33*$C$15*$C$14)</f>
        <v>2631.3</v>
      </c>
      <c r="Q123" s="64">
        <f ca="1">G123</f>
        <v>32270.978661989226</v>
      </c>
      <c r="R123" s="69">
        <f ca="1">L123+M123-P123+Q123</f>
        <v>326439.67866198922</v>
      </c>
      <c r="S123" s="68"/>
      <c r="T123" s="64"/>
      <c r="U123" s="64">
        <f ca="1">R123</f>
        <v>326439.67866198922</v>
      </c>
      <c r="V123" s="64">
        <f ca="1">-(U123-K123)*$C$15*$C$14</f>
        <v>-1337.6999999999998</v>
      </c>
      <c r="W123" s="69">
        <f ca="1">SUM(S123:V123)</f>
        <v>325101.97866198921</v>
      </c>
      <c r="AC123" s="51"/>
      <c r="AD123" s="51"/>
      <c r="AE123" s="51"/>
      <c r="AF123" s="30"/>
    </row>
    <row r="124" spans="2:32" s="28" customFormat="1" outlineLevel="1" x14ac:dyDescent="0.3">
      <c r="B124" s="31">
        <v>2</v>
      </c>
      <c r="C124" s="68">
        <f ca="1">-J85</f>
        <v>80360.737544672724</v>
      </c>
      <c r="D124" s="64">
        <f>D123*(1+$C$34)</f>
        <v>49199.999999999993</v>
      </c>
      <c r="E124" s="69">
        <f t="shared" ref="E124:E157" ca="1" si="20">C124-D124</f>
        <v>31160.737544672731</v>
      </c>
      <c r="F124" s="68">
        <f ca="1">K123</f>
        <v>318795.67866198922</v>
      </c>
      <c r="G124" s="64">
        <f ca="1">E124</f>
        <v>31160.737544672731</v>
      </c>
      <c r="H124" s="64">
        <f ca="1">N124</f>
        <v>6855.2332519017727</v>
      </c>
      <c r="I124" s="64">
        <f ca="1">O124*$C$33</f>
        <v>3819.3442403452736</v>
      </c>
      <c r="J124" s="64">
        <f t="shared" ref="J124:J157" ca="1" si="21">P124</f>
        <v>3067.716880226043</v>
      </c>
      <c r="K124" s="69">
        <f t="shared" ref="K124:K157" ca="1" si="22">F124+G124+H124+I124-J124</f>
        <v>357563.27681868296</v>
      </c>
      <c r="L124" s="68">
        <f ca="1">R123</f>
        <v>326439.67866198922</v>
      </c>
      <c r="M124" s="64">
        <f ca="1">L124*$C$30</f>
        <v>19586.380719719353</v>
      </c>
      <c r="N124" s="64">
        <f t="shared" ref="N124:N157" ca="1" si="23">M124*$C$31</f>
        <v>6855.2332519017727</v>
      </c>
      <c r="O124" s="64">
        <f t="shared" ref="O124:O157" ca="1" si="24">M124-N124</f>
        <v>12731.14746781758</v>
      </c>
      <c r="P124" s="64">
        <f t="shared" ref="P124:P157" ca="1" si="25">(N124*$C$14)+(O124*$C$33*$C$15*$C$14)</f>
        <v>3067.716880226043</v>
      </c>
      <c r="Q124" s="64">
        <f ca="1">G124</f>
        <v>31160.737544672731</v>
      </c>
      <c r="R124" s="69">
        <f t="shared" ref="R124:R157" ca="1" si="26">L124+M124-P124+Q124</f>
        <v>374119.08004615526</v>
      </c>
      <c r="S124" s="68"/>
      <c r="T124" s="64"/>
      <c r="U124" s="64">
        <f t="shared" ref="U124:U157" ca="1" si="27">R124</f>
        <v>374119.08004615526</v>
      </c>
      <c r="V124" s="64">
        <f t="shared" ref="V124:V157" ca="1" si="28">-(U124-K124)*$C$15*$C$14</f>
        <v>-2897.2655648076511</v>
      </c>
      <c r="W124" s="69">
        <f t="shared" ref="W124:W157" ca="1" si="29">SUM(S124:V124)</f>
        <v>371221.81448134762</v>
      </c>
      <c r="AC124" s="51"/>
      <c r="AD124" s="51"/>
      <c r="AE124" s="51"/>
      <c r="AF124" s="30"/>
    </row>
    <row r="125" spans="2:32" s="28" customFormat="1" outlineLevel="1" x14ac:dyDescent="0.3">
      <c r="B125" s="31">
        <v>3</v>
      </c>
      <c r="C125" s="68">
        <f ca="1">-J86</f>
        <v>80458.744163632335</v>
      </c>
      <c r="D125" s="64">
        <f>D124*(1+$C$34)</f>
        <v>50429.999999999985</v>
      </c>
      <c r="E125" s="69">
        <f t="shared" ca="1" si="20"/>
        <v>30028.744163632349</v>
      </c>
      <c r="F125" s="68">
        <f ca="1">K124</f>
        <v>357563.27681868296</v>
      </c>
      <c r="G125" s="64">
        <f ca="1">E125</f>
        <v>30028.744163632349</v>
      </c>
      <c r="H125" s="64">
        <f ca="1">N125</f>
        <v>7856.5006809692595</v>
      </c>
      <c r="I125" s="64">
        <f ca="1">O125*$C$33</f>
        <v>4377.1932365400162</v>
      </c>
      <c r="J125" s="64">
        <f t="shared" ca="1" si="21"/>
        <v>3515.7840547337437</v>
      </c>
      <c r="K125" s="69">
        <f t="shared" ca="1" si="22"/>
        <v>396309.93084509083</v>
      </c>
      <c r="L125" s="68">
        <f t="shared" ref="L125:L157" ca="1" si="30">R124</f>
        <v>374119.08004615526</v>
      </c>
      <c r="M125" s="64">
        <f ca="1">L125*$C$30</f>
        <v>22447.144802769315</v>
      </c>
      <c r="N125" s="64">
        <f t="shared" ca="1" si="23"/>
        <v>7856.5006809692595</v>
      </c>
      <c r="O125" s="64">
        <f t="shared" ca="1" si="24"/>
        <v>14590.644121800055</v>
      </c>
      <c r="P125" s="64">
        <f t="shared" ca="1" si="25"/>
        <v>3515.7840547337437</v>
      </c>
      <c r="Q125" s="64">
        <f ca="1">G125</f>
        <v>30028.744163632349</v>
      </c>
      <c r="R125" s="69">
        <f t="shared" ca="1" si="26"/>
        <v>423079.18495782313</v>
      </c>
      <c r="S125" s="68"/>
      <c r="T125" s="64"/>
      <c r="U125" s="64">
        <f t="shared" ca="1" si="27"/>
        <v>423079.18495782313</v>
      </c>
      <c r="V125" s="64">
        <f t="shared" ca="1" si="28"/>
        <v>-4684.6194697281535</v>
      </c>
      <c r="W125" s="69">
        <f t="shared" ca="1" si="29"/>
        <v>418394.56548809499</v>
      </c>
      <c r="AC125" s="51"/>
      <c r="AD125" s="51"/>
      <c r="AE125" s="51"/>
      <c r="AF125" s="30"/>
    </row>
    <row r="126" spans="2:32" s="28" customFormat="1" outlineLevel="1" x14ac:dyDescent="0.3">
      <c r="B126" s="31">
        <v>4</v>
      </c>
      <c r="C126" s="68">
        <f ca="1">-J87</f>
        <v>80565.606795483065</v>
      </c>
      <c r="D126" s="64">
        <f>D125*(1+$C$34)</f>
        <v>51690.749999999978</v>
      </c>
      <c r="E126" s="69">
        <f t="shared" ca="1" si="20"/>
        <v>28874.856795483087</v>
      </c>
      <c r="F126" s="68">
        <f ca="1">K125</f>
        <v>396309.93084509083</v>
      </c>
      <c r="G126" s="64">
        <f ca="1">E126</f>
        <v>28874.856795483087</v>
      </c>
      <c r="H126" s="64">
        <f ca="1">N126</f>
        <v>8884.6628841142847</v>
      </c>
      <c r="I126" s="64">
        <f ca="1">O126*$C$33</f>
        <v>4950.0264640065307</v>
      </c>
      <c r="J126" s="64">
        <f t="shared" ca="1" si="21"/>
        <v>3975.8866406411421</v>
      </c>
      <c r="K126" s="69">
        <f t="shared" ca="1" si="22"/>
        <v>435043.59034805361</v>
      </c>
      <c r="L126" s="68">
        <f t="shared" ca="1" si="30"/>
        <v>423079.18495782313</v>
      </c>
      <c r="M126" s="64">
        <f ca="1">L126*$C$30</f>
        <v>25384.751097469387</v>
      </c>
      <c r="N126" s="64">
        <f t="shared" ca="1" si="23"/>
        <v>8884.6628841142847</v>
      </c>
      <c r="O126" s="64">
        <f t="shared" ca="1" si="24"/>
        <v>16500.088213355102</v>
      </c>
      <c r="P126" s="64">
        <f t="shared" ca="1" si="25"/>
        <v>3975.8866406411421</v>
      </c>
      <c r="Q126" s="64">
        <f ca="1">G126</f>
        <v>28874.856795483087</v>
      </c>
      <c r="R126" s="69">
        <f t="shared" ca="1" si="26"/>
        <v>473362.90621013445</v>
      </c>
      <c r="S126" s="68"/>
      <c r="T126" s="64"/>
      <c r="U126" s="64">
        <f t="shared" ca="1" si="27"/>
        <v>473362.90621013445</v>
      </c>
      <c r="V126" s="64">
        <f t="shared" ca="1" si="28"/>
        <v>-6705.8802758641468</v>
      </c>
      <c r="W126" s="69">
        <f t="shared" ca="1" si="29"/>
        <v>466657.02593427029</v>
      </c>
      <c r="AC126" s="51"/>
      <c r="AD126" s="51"/>
      <c r="AE126" s="51"/>
      <c r="AF126" s="30"/>
    </row>
    <row r="127" spans="2:32" s="28" customFormat="1" outlineLevel="1" x14ac:dyDescent="0.3">
      <c r="B127" s="31">
        <v>5</v>
      </c>
      <c r="C127" s="68">
        <f ca="1">-J88</f>
        <v>80681.975852012358</v>
      </c>
      <c r="D127" s="64">
        <f>D126*(1+$C$34)</f>
        <v>52983.018749999974</v>
      </c>
      <c r="E127" s="69">
        <f t="shared" ca="1" si="20"/>
        <v>27698.957102012384</v>
      </c>
      <c r="F127" s="68">
        <f ca="1">K126</f>
        <v>435043.59034805361</v>
      </c>
      <c r="G127" s="64">
        <f ca="1">E127</f>
        <v>27698.957102012384</v>
      </c>
      <c r="H127" s="64">
        <f ca="1">N127</f>
        <v>9940.6210304128217</v>
      </c>
      <c r="I127" s="64">
        <f ca="1">O127*$C$33</f>
        <v>5538.3460026585735</v>
      </c>
      <c r="J127" s="64">
        <f t="shared" ca="1" si="21"/>
        <v>4448.4279111097376</v>
      </c>
      <c r="K127" s="69">
        <f t="shared" ca="1" si="22"/>
        <v>473773.08657202765</v>
      </c>
      <c r="L127" s="68">
        <f t="shared" ca="1" si="30"/>
        <v>473362.90621013445</v>
      </c>
      <c r="M127" s="64">
        <f ca="1">L127*$C$30</f>
        <v>28401.774372608066</v>
      </c>
      <c r="N127" s="64">
        <f t="shared" ca="1" si="23"/>
        <v>9940.6210304128217</v>
      </c>
      <c r="O127" s="64">
        <f t="shared" ca="1" si="24"/>
        <v>18461.153342195244</v>
      </c>
      <c r="P127" s="64">
        <f t="shared" ca="1" si="25"/>
        <v>4448.4279111097376</v>
      </c>
      <c r="Q127" s="64">
        <f ca="1">G127</f>
        <v>27698.957102012384</v>
      </c>
      <c r="R127" s="69">
        <f t="shared" ca="1" si="26"/>
        <v>525015.20977364515</v>
      </c>
      <c r="S127" s="68"/>
      <c r="T127" s="64"/>
      <c r="U127" s="64">
        <f t="shared" ca="1" si="27"/>
        <v>525015.20977364515</v>
      </c>
      <c r="V127" s="64">
        <f t="shared" ca="1" si="28"/>
        <v>-8967.3715602830634</v>
      </c>
      <c r="W127" s="69">
        <f t="shared" ca="1" si="29"/>
        <v>516047.83821336209</v>
      </c>
      <c r="AC127" s="51"/>
      <c r="AD127" s="51"/>
      <c r="AE127" s="51"/>
      <c r="AF127" s="30"/>
    </row>
    <row r="128" spans="2:32" s="28" customFormat="1" outlineLevel="1" x14ac:dyDescent="0.3">
      <c r="B128" s="31">
        <v>6</v>
      </c>
      <c r="C128" s="68">
        <f ca="1">-J89</f>
        <v>80808.546736994642</v>
      </c>
      <c r="D128" s="64">
        <f>D127*(1+$C$34)</f>
        <v>54307.594218749968</v>
      </c>
      <c r="E128" s="69">
        <f t="shared" ca="1" si="20"/>
        <v>26500.952518244674</v>
      </c>
      <c r="F128" s="68">
        <f ca="1">K127</f>
        <v>473773.08657202765</v>
      </c>
      <c r="G128" s="64">
        <f ca="1">E128</f>
        <v>26500.952518244674</v>
      </c>
      <c r="H128" s="64">
        <f ca="1">N128</f>
        <v>11025.319405246548</v>
      </c>
      <c r="I128" s="64">
        <f ca="1">O128*$C$33</f>
        <v>6142.6779543516477</v>
      </c>
      <c r="J128" s="64">
        <f t="shared" ca="1" si="21"/>
        <v>4933.8304338478301</v>
      </c>
      <c r="K128" s="69">
        <f t="shared" ca="1" si="22"/>
        <v>512508.20601602265</v>
      </c>
      <c r="L128" s="68">
        <f t="shared" ca="1" si="30"/>
        <v>525015.20977364515</v>
      </c>
      <c r="M128" s="64">
        <f ca="1">L128*$C$30</f>
        <v>31500.912586418708</v>
      </c>
      <c r="N128" s="64">
        <f t="shared" ca="1" si="23"/>
        <v>11025.319405246548</v>
      </c>
      <c r="O128" s="64">
        <f t="shared" ca="1" si="24"/>
        <v>20475.59318117216</v>
      </c>
      <c r="P128" s="64">
        <f t="shared" ca="1" si="25"/>
        <v>4933.8304338478301</v>
      </c>
      <c r="Q128" s="64">
        <f ca="1">G128</f>
        <v>26500.952518244674</v>
      </c>
      <c r="R128" s="69">
        <f t="shared" ca="1" si="26"/>
        <v>578083.24444446061</v>
      </c>
      <c r="S128" s="68"/>
      <c r="T128" s="64"/>
      <c r="U128" s="64">
        <f t="shared" ca="1" si="27"/>
        <v>578083.24444446061</v>
      </c>
      <c r="V128" s="64">
        <f t="shared" ca="1" si="28"/>
        <v>-11475.631724976642</v>
      </c>
      <c r="W128" s="69">
        <f t="shared" ca="1" si="29"/>
        <v>566607.61271948402</v>
      </c>
      <c r="AC128" s="51"/>
      <c r="AD128" s="51"/>
      <c r="AE128" s="51"/>
      <c r="AF128" s="30"/>
    </row>
    <row r="129" spans="2:32" s="28" customFormat="1" outlineLevel="1" x14ac:dyDescent="0.3">
      <c r="B129" s="31">
        <v>7</v>
      </c>
      <c r="C129" s="68">
        <f ca="1">-J90</f>
        <v>80946.062895205818</v>
      </c>
      <c r="D129" s="64">
        <f>D128*(1+$C$34)</f>
        <v>55665.284074218711</v>
      </c>
      <c r="E129" s="69">
        <f t="shared" ca="1" si="20"/>
        <v>25280.778820987107</v>
      </c>
      <c r="F129" s="68">
        <f ca="1">K128</f>
        <v>512508.20601602265</v>
      </c>
      <c r="G129" s="64">
        <f ca="1">E129</f>
        <v>25280.778820987107</v>
      </c>
      <c r="H129" s="64">
        <f ca="1">N129</f>
        <v>12139.748133333671</v>
      </c>
      <c r="I129" s="64">
        <f ca="1">O129*$C$33</f>
        <v>6763.5739600001889</v>
      </c>
      <c r="J129" s="64">
        <f t="shared" ca="1" si="21"/>
        <v>5432.5372896668168</v>
      </c>
      <c r="K129" s="69">
        <f t="shared" ca="1" si="22"/>
        <v>551259.76964067679</v>
      </c>
      <c r="L129" s="68">
        <f t="shared" ca="1" si="30"/>
        <v>578083.24444446061</v>
      </c>
      <c r="M129" s="64">
        <f ca="1">L129*$C$30</f>
        <v>34684.994666667633</v>
      </c>
      <c r="N129" s="64">
        <f t="shared" ca="1" si="23"/>
        <v>12139.748133333671</v>
      </c>
      <c r="O129" s="64">
        <f t="shared" ca="1" si="24"/>
        <v>22545.246533333964</v>
      </c>
      <c r="P129" s="64">
        <f t="shared" ca="1" si="25"/>
        <v>5432.5372896668168</v>
      </c>
      <c r="Q129" s="64">
        <f ca="1">G129</f>
        <v>25280.778820987107</v>
      </c>
      <c r="R129" s="69">
        <f t="shared" ca="1" si="26"/>
        <v>632616.48064244853</v>
      </c>
      <c r="S129" s="68"/>
      <c r="T129" s="64"/>
      <c r="U129" s="64">
        <f t="shared" ca="1" si="27"/>
        <v>632616.48064244853</v>
      </c>
      <c r="V129" s="64">
        <f t="shared" ca="1" si="28"/>
        <v>-14237.424425310053</v>
      </c>
      <c r="W129" s="69">
        <f t="shared" ca="1" si="29"/>
        <v>618379.05621713842</v>
      </c>
      <c r="AC129" s="51"/>
      <c r="AD129" s="51"/>
      <c r="AE129" s="51"/>
      <c r="AF129" s="30"/>
    </row>
    <row r="130" spans="2:32" s="28" customFormat="1" outlineLevel="1" x14ac:dyDescent="0.3">
      <c r="B130" s="31">
        <v>8</v>
      </c>
      <c r="C130" s="68">
        <f ca="1">-J91</f>
        <v>81095.31906653101</v>
      </c>
      <c r="D130" s="64">
        <f>D129*(1+$C$34)</f>
        <v>57056.916176074177</v>
      </c>
      <c r="E130" s="69">
        <f t="shared" ca="1" si="20"/>
        <v>24038.402890456833</v>
      </c>
      <c r="F130" s="68">
        <f ca="1">K129</f>
        <v>551259.76964067679</v>
      </c>
      <c r="G130" s="64">
        <f ca="1">E130</f>
        <v>24038.402890456833</v>
      </c>
      <c r="H130" s="64">
        <f ca="1">N130</f>
        <v>13284.946093491417</v>
      </c>
      <c r="I130" s="64">
        <f ca="1">O130*$C$33</f>
        <v>7401.612823516647</v>
      </c>
      <c r="J130" s="64">
        <f t="shared" ca="1" si="21"/>
        <v>5945.0133768374089</v>
      </c>
      <c r="K130" s="69">
        <f t="shared" ca="1" si="22"/>
        <v>590039.71807130426</v>
      </c>
      <c r="L130" s="68">
        <f t="shared" ca="1" si="30"/>
        <v>632616.48064244853</v>
      </c>
      <c r="M130" s="64">
        <f ca="1">L130*$C$30</f>
        <v>37956.988838546909</v>
      </c>
      <c r="N130" s="64">
        <f t="shared" ca="1" si="23"/>
        <v>13284.946093491417</v>
      </c>
      <c r="O130" s="64">
        <f t="shared" ca="1" si="24"/>
        <v>24672.042745055493</v>
      </c>
      <c r="P130" s="64">
        <f t="shared" ca="1" si="25"/>
        <v>5945.0133768374089</v>
      </c>
      <c r="Q130" s="64">
        <f ca="1">G130</f>
        <v>24038.402890456833</v>
      </c>
      <c r="R130" s="69">
        <f t="shared" ca="1" si="26"/>
        <v>688666.85899461491</v>
      </c>
      <c r="S130" s="68"/>
      <c r="T130" s="64"/>
      <c r="U130" s="64">
        <f t="shared" ca="1" si="27"/>
        <v>688666.85899461491</v>
      </c>
      <c r="V130" s="64">
        <f t="shared" ca="1" si="28"/>
        <v>-17259.749661579364</v>
      </c>
      <c r="W130" s="69">
        <f t="shared" ca="1" si="29"/>
        <v>671407.10933303554</v>
      </c>
      <c r="AC130" s="51"/>
      <c r="AD130" s="51"/>
      <c r="AE130" s="51"/>
      <c r="AF130" s="30"/>
    </row>
    <row r="131" spans="2:32" s="28" customFormat="1" outlineLevel="1" x14ac:dyDescent="0.3">
      <c r="B131" s="31">
        <v>9</v>
      </c>
      <c r="C131" s="68">
        <f ca="1">-J92</f>
        <v>81257.164758923929</v>
      </c>
      <c r="D131" s="64">
        <f>D130*(1+$C$34)</f>
        <v>58483.339080476027</v>
      </c>
      <c r="E131" s="69">
        <f t="shared" ca="1" si="20"/>
        <v>22773.825678447902</v>
      </c>
      <c r="F131" s="68">
        <f ca="1">K130</f>
        <v>590039.71807130426</v>
      </c>
      <c r="G131" s="64">
        <f ca="1">E131</f>
        <v>22773.825678447902</v>
      </c>
      <c r="H131" s="64">
        <f ca="1">N131</f>
        <v>14462.004038886913</v>
      </c>
      <c r="I131" s="64">
        <f ca="1">O131*$C$33</f>
        <v>8057.4022502369944</v>
      </c>
      <c r="J131" s="64">
        <f t="shared" ca="1" si="21"/>
        <v>6471.7468074018925</v>
      </c>
      <c r="K131" s="69">
        <f t="shared" ca="1" si="22"/>
        <v>628861.20323147415</v>
      </c>
      <c r="L131" s="68">
        <f t="shared" ca="1" si="30"/>
        <v>688666.85899461491</v>
      </c>
      <c r="M131" s="64">
        <f ca="1">L131*$C$30</f>
        <v>41320.011539676896</v>
      </c>
      <c r="N131" s="64">
        <f t="shared" ca="1" si="23"/>
        <v>14462.004038886913</v>
      </c>
      <c r="O131" s="64">
        <f t="shared" ca="1" si="24"/>
        <v>26858.007500789983</v>
      </c>
      <c r="P131" s="64">
        <f t="shared" ca="1" si="25"/>
        <v>6471.7468074018925</v>
      </c>
      <c r="Q131" s="64">
        <f ca="1">G131</f>
        <v>22773.825678447902</v>
      </c>
      <c r="R131" s="69">
        <f t="shared" ca="1" si="26"/>
        <v>746288.94940533792</v>
      </c>
      <c r="S131" s="68"/>
      <c r="T131" s="64"/>
      <c r="U131" s="64">
        <f t="shared" ca="1" si="27"/>
        <v>746288.94940533792</v>
      </c>
      <c r="V131" s="64">
        <f t="shared" ca="1" si="28"/>
        <v>-20549.855580426156</v>
      </c>
      <c r="W131" s="69">
        <f t="shared" ca="1" si="29"/>
        <v>725739.09382491175</v>
      </c>
      <c r="AC131" s="51"/>
      <c r="AD131" s="51"/>
      <c r="AE131" s="51"/>
      <c r="AF131" s="30"/>
    </row>
    <row r="132" spans="2:32" s="28" customFormat="1" outlineLevel="1" x14ac:dyDescent="0.3">
      <c r="B132" s="31">
        <v>10</v>
      </c>
      <c r="C132" s="68">
        <f ca="1">-J93</f>
        <v>81432.507954897606</v>
      </c>
      <c r="D132" s="64">
        <f>D131*(1+$C$34)</f>
        <v>59945.422557487924</v>
      </c>
      <c r="E132" s="69">
        <f t="shared" ca="1" si="20"/>
        <v>21487.085397409683</v>
      </c>
      <c r="F132" s="68">
        <f ca="1">K131</f>
        <v>628861.20323147415</v>
      </c>
      <c r="G132" s="64">
        <f ca="1">E132</f>
        <v>21487.085397409683</v>
      </c>
      <c r="H132" s="64">
        <f ca="1">N132</f>
        <v>15672.067937512094</v>
      </c>
      <c r="I132" s="64">
        <f ca="1">O132*$C$33</f>
        <v>8731.5807080424529</v>
      </c>
      <c r="J132" s="64">
        <f t="shared" ca="1" si="21"/>
        <v>7013.2504020366614</v>
      </c>
      <c r="K132" s="69">
        <f t="shared" ca="1" si="22"/>
        <v>667738.68687240174</v>
      </c>
      <c r="L132" s="68">
        <f t="shared" ca="1" si="30"/>
        <v>746288.94940533792</v>
      </c>
      <c r="M132" s="64">
        <f ca="1">L132*$C$30</f>
        <v>44777.336964320275</v>
      </c>
      <c r="N132" s="64">
        <f t="shared" ca="1" si="23"/>
        <v>15672.067937512094</v>
      </c>
      <c r="O132" s="64">
        <f t="shared" ca="1" si="24"/>
        <v>29105.269026808179</v>
      </c>
      <c r="P132" s="64">
        <f t="shared" ca="1" si="25"/>
        <v>7013.2504020366614</v>
      </c>
      <c r="Q132" s="64">
        <f ca="1">G132</f>
        <v>21487.085397409683</v>
      </c>
      <c r="R132" s="69">
        <f t="shared" ca="1" si="26"/>
        <v>805540.12136503123</v>
      </c>
      <c r="S132" s="68"/>
      <c r="T132" s="64"/>
      <c r="U132" s="64">
        <f t="shared" ca="1" si="27"/>
        <v>805540.12136503123</v>
      </c>
      <c r="V132" s="64">
        <f t="shared" ca="1" si="28"/>
        <v>-24115.25103621016</v>
      </c>
      <c r="W132" s="69">
        <f t="shared" ca="1" si="29"/>
        <v>781424.87032882101</v>
      </c>
      <c r="AC132" s="51"/>
      <c r="AD132" s="51"/>
      <c r="AE132" s="51"/>
      <c r="AF132" s="30"/>
    </row>
    <row r="133" spans="2:32" s="28" customFormat="1" outlineLevel="1" x14ac:dyDescent="0.3">
      <c r="B133" s="31">
        <v>11</v>
      </c>
      <c r="C133" s="68">
        <f ca="1">-J94</f>
        <v>81622.319067209784</v>
      </c>
      <c r="D133" s="64">
        <f>D132*(1+$C$34)</f>
        <v>61444.058121425114</v>
      </c>
      <c r="E133" s="69">
        <f t="shared" ca="1" si="20"/>
        <v>20178.26094578467</v>
      </c>
      <c r="F133" s="68">
        <f ca="1">K132</f>
        <v>667738.68687240174</v>
      </c>
      <c r="G133" s="64">
        <f ca="1">E133</f>
        <v>20178.26094578467</v>
      </c>
      <c r="H133" s="64">
        <f ca="1">N133</f>
        <v>16916.342548665652</v>
      </c>
      <c r="I133" s="64">
        <f ca="1">O133*$C$33</f>
        <v>9424.8194199708651</v>
      </c>
      <c r="J133" s="64">
        <f t="shared" ca="1" si="21"/>
        <v>7570.0632905278799</v>
      </c>
      <c r="K133" s="69">
        <f t="shared" ca="1" si="22"/>
        <v>706688.04649629502</v>
      </c>
      <c r="L133" s="68">
        <f t="shared" ca="1" si="30"/>
        <v>805540.12136503123</v>
      </c>
      <c r="M133" s="64">
        <f ca="1">L133*$C$30</f>
        <v>48332.407281901869</v>
      </c>
      <c r="N133" s="64">
        <f t="shared" ca="1" si="23"/>
        <v>16916.342548665652</v>
      </c>
      <c r="O133" s="64">
        <f t="shared" ca="1" si="24"/>
        <v>31416.064733236217</v>
      </c>
      <c r="P133" s="64">
        <f t="shared" ca="1" si="25"/>
        <v>7570.0632905278799</v>
      </c>
      <c r="Q133" s="64">
        <f ca="1">G133</f>
        <v>20178.26094578467</v>
      </c>
      <c r="R133" s="69">
        <f t="shared" ca="1" si="26"/>
        <v>866480.72630218987</v>
      </c>
      <c r="S133" s="68"/>
      <c r="T133" s="64"/>
      <c r="U133" s="64">
        <f t="shared" ca="1" si="27"/>
        <v>866480.72630218987</v>
      </c>
      <c r="V133" s="64">
        <f t="shared" ca="1" si="28"/>
        <v>-27963.718966031596</v>
      </c>
      <c r="W133" s="69">
        <f t="shared" ca="1" si="29"/>
        <v>838517.00733615831</v>
      </c>
      <c r="AC133" s="51"/>
      <c r="AD133" s="51"/>
      <c r="AE133" s="51"/>
      <c r="AF133" s="30"/>
    </row>
    <row r="134" spans="2:32" s="28" customFormat="1" outlineLevel="1" x14ac:dyDescent="0.3">
      <c r="B134" s="31">
        <v>12</v>
      </c>
      <c r="C134" s="68">
        <f ca="1">-J95</f>
        <v>81827.635160456513</v>
      </c>
      <c r="D134" s="64">
        <f>D133*(1+$C$34)</f>
        <v>62980.159574460733</v>
      </c>
      <c r="E134" s="69">
        <f t="shared" ca="1" si="20"/>
        <v>18847.47558599578</v>
      </c>
      <c r="F134" s="68">
        <f ca="1">K133</f>
        <v>706688.04649629502</v>
      </c>
      <c r="G134" s="64">
        <f ca="1">E134</f>
        <v>18847.47558599578</v>
      </c>
      <c r="H134" s="64">
        <f ca="1">N134</f>
        <v>18196.095252345986</v>
      </c>
      <c r="I134" s="64">
        <f ca="1">O134*$C$33</f>
        <v>10137.824497735621</v>
      </c>
      <c r="J134" s="64">
        <f t="shared" ca="1" si="21"/>
        <v>8142.7526254248287</v>
      </c>
      <c r="K134" s="69">
        <f t="shared" ca="1" si="22"/>
        <v>745726.68920694757</v>
      </c>
      <c r="L134" s="68">
        <f t="shared" ca="1" si="30"/>
        <v>866480.72630218987</v>
      </c>
      <c r="M134" s="64">
        <f ca="1">L134*$C$30</f>
        <v>51988.843578131389</v>
      </c>
      <c r="N134" s="64">
        <f t="shared" ca="1" si="23"/>
        <v>18196.095252345986</v>
      </c>
      <c r="O134" s="64">
        <f t="shared" ca="1" si="24"/>
        <v>33792.748325785404</v>
      </c>
      <c r="P134" s="64">
        <f t="shared" ca="1" si="25"/>
        <v>8142.7526254248287</v>
      </c>
      <c r="Q134" s="64">
        <f ca="1">G134</f>
        <v>18847.47558599578</v>
      </c>
      <c r="R134" s="69">
        <f t="shared" ca="1" si="26"/>
        <v>929174.29284089222</v>
      </c>
      <c r="S134" s="68"/>
      <c r="T134" s="64"/>
      <c r="U134" s="64">
        <f t="shared" ca="1" si="27"/>
        <v>929174.29284089222</v>
      </c>
      <c r="V134" s="64">
        <f t="shared" ca="1" si="28"/>
        <v>-32103.33063594031</v>
      </c>
      <c r="W134" s="69">
        <f t="shared" ca="1" si="29"/>
        <v>897070.96220495191</v>
      </c>
      <c r="AC134" s="51"/>
      <c r="AD134" s="51"/>
      <c r="AE134" s="51"/>
      <c r="AF134" s="30"/>
    </row>
    <row r="135" spans="2:32" s="28" customFormat="1" outlineLevel="1" x14ac:dyDescent="0.3">
      <c r="B135" s="31">
        <v>13</v>
      </c>
      <c r="C135" s="68">
        <f ca="1">-J96</f>
        <v>82049.564456406573</v>
      </c>
      <c r="D135" s="64">
        <f>D134*(1+$C$34)</f>
        <v>64554.663563822243</v>
      </c>
      <c r="E135" s="69">
        <f t="shared" ca="1" si="20"/>
        <v>17494.90089258433</v>
      </c>
      <c r="F135" s="68">
        <f ca="1">K134</f>
        <v>745726.68920694757</v>
      </c>
      <c r="G135" s="64">
        <f ca="1">E135</f>
        <v>17494.90089258433</v>
      </c>
      <c r="H135" s="64">
        <f ca="1">N135</f>
        <v>19512.660149658735</v>
      </c>
      <c r="I135" s="64">
        <f ca="1">O135*$C$33</f>
        <v>10871.339226238439</v>
      </c>
      <c r="J135" s="64">
        <f t="shared" ca="1" si="21"/>
        <v>8731.9154169722842</v>
      </c>
      <c r="K135" s="69">
        <f t="shared" ca="1" si="22"/>
        <v>784873.67405845679</v>
      </c>
      <c r="L135" s="68">
        <f t="shared" ca="1" si="30"/>
        <v>929174.29284089222</v>
      </c>
      <c r="M135" s="64">
        <f ca="1">L135*$C$30</f>
        <v>55750.457570453531</v>
      </c>
      <c r="N135" s="64">
        <f t="shared" ca="1" si="23"/>
        <v>19512.660149658735</v>
      </c>
      <c r="O135" s="64">
        <f t="shared" ca="1" si="24"/>
        <v>36237.797420794799</v>
      </c>
      <c r="P135" s="64">
        <f t="shared" ca="1" si="25"/>
        <v>8731.9154169722842</v>
      </c>
      <c r="Q135" s="64">
        <f ca="1">G135</f>
        <v>17494.90089258433</v>
      </c>
      <c r="R135" s="69">
        <f t="shared" ca="1" si="26"/>
        <v>993687.73588695785</v>
      </c>
      <c r="S135" s="68"/>
      <c r="T135" s="64"/>
      <c r="U135" s="64">
        <f t="shared" ca="1" si="27"/>
        <v>993687.73588695785</v>
      </c>
      <c r="V135" s="64">
        <f t="shared" ca="1" si="28"/>
        <v>-36542.460819987682</v>
      </c>
      <c r="W135" s="69">
        <f t="shared" ca="1" si="29"/>
        <v>957145.27506697015</v>
      </c>
      <c r="AC135" s="51"/>
      <c r="AD135" s="51"/>
      <c r="AE135" s="51"/>
      <c r="AF135" s="30"/>
    </row>
    <row r="136" spans="2:32" s="28" customFormat="1" outlineLevel="1" x14ac:dyDescent="0.3">
      <c r="B136" s="31">
        <v>14</v>
      </c>
      <c r="C136" s="68">
        <f ca="1">-J97</f>
        <v>82289.291142104936</v>
      </c>
      <c r="D136" s="64">
        <f>D135*(1+$C$34)</f>
        <v>66168.530152917796</v>
      </c>
      <c r="E136" s="69">
        <f t="shared" ca="1" si="20"/>
        <v>16120.76098918714</v>
      </c>
      <c r="F136" s="68">
        <f ca="1">K135</f>
        <v>784873.67405845679</v>
      </c>
      <c r="G136" s="64">
        <f ca="1">E136</f>
        <v>16120.76098918714</v>
      </c>
      <c r="H136" s="64">
        <f ca="1">N136</f>
        <v>20867.442453626114</v>
      </c>
      <c r="I136" s="64">
        <f ca="1">O136*$C$33</f>
        <v>11626.146509877406</v>
      </c>
      <c r="J136" s="64">
        <f t="shared" ca="1" si="21"/>
        <v>9338.180497997686</v>
      </c>
      <c r="K136" s="69">
        <f t="shared" ca="1" si="22"/>
        <v>824149.84351314977</v>
      </c>
      <c r="L136" s="68">
        <f t="shared" ca="1" si="30"/>
        <v>993687.73588695785</v>
      </c>
      <c r="M136" s="64">
        <f ca="1">L136*$C$30</f>
        <v>59621.264153217468</v>
      </c>
      <c r="N136" s="64">
        <f t="shared" ca="1" si="23"/>
        <v>20867.442453626114</v>
      </c>
      <c r="O136" s="64">
        <f t="shared" ca="1" si="24"/>
        <v>38753.821699591354</v>
      </c>
      <c r="P136" s="64">
        <f t="shared" ca="1" si="25"/>
        <v>9338.180497997686</v>
      </c>
      <c r="Q136" s="64">
        <f ca="1">G136</f>
        <v>16120.76098918714</v>
      </c>
      <c r="R136" s="69">
        <f t="shared" ca="1" si="26"/>
        <v>1060091.5805313648</v>
      </c>
      <c r="S136" s="68"/>
      <c r="T136" s="64"/>
      <c r="U136" s="64">
        <f t="shared" ca="1" si="27"/>
        <v>1060091.5805313648</v>
      </c>
      <c r="V136" s="64">
        <f t="shared" ca="1" si="28"/>
        <v>-41289.803978187621</v>
      </c>
      <c r="W136" s="69">
        <f t="shared" ca="1" si="29"/>
        <v>1018801.7765531772</v>
      </c>
      <c r="AC136" s="51"/>
      <c r="AD136" s="51"/>
      <c r="AE136" s="51"/>
      <c r="AF136" s="30"/>
    </row>
    <row r="137" spans="2:32" s="28" customFormat="1" outlineLevel="1" x14ac:dyDescent="0.3">
      <c r="B137" s="31">
        <v>15</v>
      </c>
      <c r="C137" s="68">
        <f ca="1">-J98</f>
        <v>82548.08050104852</v>
      </c>
      <c r="D137" s="64">
        <f>D136*(1+$C$34)</f>
        <v>67822.74340674073</v>
      </c>
      <c r="E137" s="69">
        <f t="shared" ca="1" si="20"/>
        <v>14725.33709430779</v>
      </c>
      <c r="F137" s="68">
        <f ca="1">K136</f>
        <v>824149.84351314977</v>
      </c>
      <c r="G137" s="64">
        <f ca="1">E137</f>
        <v>14725.33709430779</v>
      </c>
      <c r="H137" s="64">
        <f ca="1">N137</f>
        <v>22261.923191158658</v>
      </c>
      <c r="I137" s="64">
        <f ca="1">O137*$C$33</f>
        <v>12403.071492216966</v>
      </c>
      <c r="J137" s="64">
        <f t="shared" ca="1" si="21"/>
        <v>9962.2106280434982</v>
      </c>
      <c r="K137" s="69">
        <f t="shared" ca="1" si="22"/>
        <v>863577.96466278972</v>
      </c>
      <c r="L137" s="68">
        <f t="shared" ca="1" si="30"/>
        <v>1060091.5805313648</v>
      </c>
      <c r="M137" s="64">
        <f ca="1">L137*$C$30</f>
        <v>63605.494831881886</v>
      </c>
      <c r="N137" s="64">
        <f t="shared" ca="1" si="23"/>
        <v>22261.923191158658</v>
      </c>
      <c r="O137" s="64">
        <f t="shared" ca="1" si="24"/>
        <v>41343.571640723225</v>
      </c>
      <c r="P137" s="64">
        <f t="shared" ca="1" si="25"/>
        <v>9962.2106280434982</v>
      </c>
      <c r="Q137" s="64">
        <f ca="1">G137</f>
        <v>14725.33709430779</v>
      </c>
      <c r="R137" s="69">
        <f t="shared" ca="1" si="26"/>
        <v>1128460.2018295112</v>
      </c>
      <c r="S137" s="68"/>
      <c r="T137" s="64"/>
      <c r="U137" s="64">
        <f t="shared" ca="1" si="27"/>
        <v>1128460.2018295112</v>
      </c>
      <c r="V137" s="64">
        <f t="shared" ca="1" si="28"/>
        <v>-46354.391504176259</v>
      </c>
      <c r="W137" s="69">
        <f t="shared" ca="1" si="29"/>
        <v>1082105.810325335</v>
      </c>
      <c r="AC137" s="51"/>
      <c r="AD137" s="51"/>
      <c r="AE137" s="51"/>
      <c r="AF137" s="30"/>
    </row>
    <row r="138" spans="2:32" s="28" customFormat="1" outlineLevel="1" x14ac:dyDescent="0.3">
      <c r="B138" s="31">
        <v>16</v>
      </c>
      <c r="C138" s="68">
        <f ca="1">-J99</f>
        <v>82827.284389096923</v>
      </c>
      <c r="D138" s="64">
        <f>D137*(1+$C$34)</f>
        <v>69518.311991909242</v>
      </c>
      <c r="E138" s="69">
        <f t="shared" ca="1" si="20"/>
        <v>13308.972397187681</v>
      </c>
      <c r="F138" s="68">
        <f ca="1">K137</f>
        <v>863577.96466278972</v>
      </c>
      <c r="G138" s="64">
        <f ca="1">E138</f>
        <v>13308.972397187681</v>
      </c>
      <c r="H138" s="64">
        <f ca="1">N138</f>
        <v>23697.664238419729</v>
      </c>
      <c r="I138" s="64">
        <f ca="1">O138*$C$33</f>
        <v>13202.984361405279</v>
      </c>
      <c r="J138" s="64">
        <f t="shared" ca="1" si="21"/>
        <v>10604.704746692827</v>
      </c>
      <c r="K138" s="69">
        <f t="shared" ca="1" si="22"/>
        <v>903182.88091310964</v>
      </c>
      <c r="L138" s="68">
        <f t="shared" ca="1" si="30"/>
        <v>1128460.2018295112</v>
      </c>
      <c r="M138" s="64">
        <f ca="1">L138*$C$30</f>
        <v>67707.612109770664</v>
      </c>
      <c r="N138" s="64">
        <f t="shared" ca="1" si="23"/>
        <v>23697.664238419729</v>
      </c>
      <c r="O138" s="64">
        <f t="shared" ca="1" si="24"/>
        <v>44009.947871350931</v>
      </c>
      <c r="P138" s="64">
        <f t="shared" ca="1" si="25"/>
        <v>10604.704746692827</v>
      </c>
      <c r="Q138" s="64">
        <f ca="1">G138</f>
        <v>13308.972397187681</v>
      </c>
      <c r="R138" s="69">
        <f t="shared" ca="1" si="26"/>
        <v>1198872.0815897768</v>
      </c>
      <c r="S138" s="68"/>
      <c r="T138" s="64"/>
      <c r="U138" s="64">
        <f t="shared" ca="1" si="27"/>
        <v>1198872.0815897768</v>
      </c>
      <c r="V138" s="64">
        <f t="shared" ca="1" si="28"/>
        <v>-51745.610118416749</v>
      </c>
      <c r="W138" s="69">
        <f t="shared" ca="1" si="29"/>
        <v>1147126.47147136</v>
      </c>
      <c r="AC138" s="51"/>
      <c r="AD138" s="51"/>
      <c r="AE138" s="51"/>
      <c r="AF138" s="30"/>
    </row>
    <row r="139" spans="2:32" s="28" customFormat="1" outlineLevel="1" x14ac:dyDescent="0.3">
      <c r="B139" s="31">
        <v>17</v>
      </c>
      <c r="C139" s="68">
        <f ca="1">-J100</f>
        <v>83128.347078233521</v>
      </c>
      <c r="D139" s="64">
        <f>D138*(1+$C$34)</f>
        <v>71256.269791706975</v>
      </c>
      <c r="E139" s="69">
        <f t="shared" ca="1" si="20"/>
        <v>11872.077286526546</v>
      </c>
      <c r="F139" s="68">
        <f ca="1">K138</f>
        <v>903182.88091310964</v>
      </c>
      <c r="G139" s="64">
        <f ca="1">E139</f>
        <v>11872.077286526546</v>
      </c>
      <c r="H139" s="64">
        <f ca="1">N139</f>
        <v>25176.313713385309</v>
      </c>
      <c r="I139" s="64">
        <f ca="1">O139*$C$33</f>
        <v>14026.803354600386</v>
      </c>
      <c r="J139" s="64">
        <f t="shared" ca="1" si="21"/>
        <v>11266.400386739924</v>
      </c>
      <c r="K139" s="69">
        <f t="shared" ca="1" si="22"/>
        <v>942991.67488088191</v>
      </c>
      <c r="L139" s="68">
        <f t="shared" ca="1" si="30"/>
        <v>1198872.0815897768</v>
      </c>
      <c r="M139" s="64">
        <f ca="1">L139*$C$30</f>
        <v>71932.324895386599</v>
      </c>
      <c r="N139" s="64">
        <f t="shared" ca="1" si="23"/>
        <v>25176.313713385309</v>
      </c>
      <c r="O139" s="64">
        <f t="shared" ca="1" si="24"/>
        <v>46756.01118200129</v>
      </c>
      <c r="P139" s="64">
        <f t="shared" ca="1" si="25"/>
        <v>11266.400386739924</v>
      </c>
      <c r="Q139" s="64">
        <f ca="1">G139</f>
        <v>11872.077286526546</v>
      </c>
      <c r="R139" s="69">
        <f t="shared" ca="1" si="26"/>
        <v>1271410.0833849499</v>
      </c>
      <c r="S139" s="68"/>
      <c r="T139" s="64"/>
      <c r="U139" s="64">
        <f t="shared" ca="1" si="27"/>
        <v>1271410.0833849499</v>
      </c>
      <c r="V139" s="64">
        <f t="shared" ca="1" si="28"/>
        <v>-57473.221488211901</v>
      </c>
      <c r="W139" s="69">
        <f t="shared" ca="1" si="29"/>
        <v>1213936.8618967379</v>
      </c>
      <c r="AC139" s="51"/>
      <c r="AD139" s="51"/>
      <c r="AE139" s="51"/>
      <c r="AF139" s="30"/>
    </row>
    <row r="140" spans="2:32" s="28" customFormat="1" outlineLevel="1" x14ac:dyDescent="0.3">
      <c r="B140" s="31">
        <v>18</v>
      </c>
      <c r="C140" s="68">
        <f ca="1">-J101</f>
        <v>83452.811492840192</v>
      </c>
      <c r="D140" s="64">
        <f>D139*(1+$C$34)</f>
        <v>73037.676536499639</v>
      </c>
      <c r="E140" s="69">
        <f t="shared" ca="1" si="20"/>
        <v>10415.134956340553</v>
      </c>
      <c r="F140" s="68">
        <f ca="1">K139</f>
        <v>942991.67488088191</v>
      </c>
      <c r="G140" s="64">
        <f ca="1">E140</f>
        <v>10415.134956340553</v>
      </c>
      <c r="H140" s="64">
        <f ca="1">N140</f>
        <v>26699.611751083947</v>
      </c>
      <c r="I140" s="64">
        <f ca="1">O140*$C$33</f>
        <v>14875.497975603914</v>
      </c>
      <c r="J140" s="64">
        <f t="shared" ca="1" si="21"/>
        <v>11948.076258610065</v>
      </c>
      <c r="K140" s="69">
        <f t="shared" ca="1" si="22"/>
        <v>983033.84330530022</v>
      </c>
      <c r="L140" s="68">
        <f t="shared" ca="1" si="30"/>
        <v>1271410.0833849499</v>
      </c>
      <c r="M140" s="64">
        <f ca="1">L140*$C$30</f>
        <v>76284.605003096993</v>
      </c>
      <c r="N140" s="64">
        <f t="shared" ca="1" si="23"/>
        <v>26699.611751083947</v>
      </c>
      <c r="O140" s="64">
        <f t="shared" ca="1" si="24"/>
        <v>49584.993252013046</v>
      </c>
      <c r="P140" s="64">
        <f t="shared" ca="1" si="25"/>
        <v>11948.076258610065</v>
      </c>
      <c r="Q140" s="64">
        <f ca="1">G140</f>
        <v>10415.134956340553</v>
      </c>
      <c r="R140" s="69">
        <f t="shared" ca="1" si="26"/>
        <v>1346161.7470857776</v>
      </c>
      <c r="S140" s="68"/>
      <c r="T140" s="64"/>
      <c r="U140" s="64">
        <f t="shared" ca="1" si="27"/>
        <v>1346161.7470857776</v>
      </c>
      <c r="V140" s="64">
        <f t="shared" ca="1" si="28"/>
        <v>-63547.38316158353</v>
      </c>
      <c r="W140" s="69">
        <f t="shared" ca="1" si="29"/>
        <v>1282614.3639241941</v>
      </c>
      <c r="AC140" s="51"/>
      <c r="AD140" s="51"/>
      <c r="AE140" s="51"/>
      <c r="AF140" s="30"/>
    </row>
    <row r="141" spans="2:32" s="28" customFormat="1" outlineLevel="1" x14ac:dyDescent="0.3">
      <c r="B141" s="31">
        <v>19</v>
      </c>
      <c r="C141" s="68">
        <f ca="1">-J102</f>
        <v>83802.325864801984</v>
      </c>
      <c r="D141" s="64">
        <f>D140*(1+$C$34)</f>
        <v>74863.61844991213</v>
      </c>
      <c r="E141" s="69">
        <f t="shared" ca="1" si="20"/>
        <v>8938.7074148898537</v>
      </c>
      <c r="F141" s="68">
        <f ca="1">K140</f>
        <v>983033.84330530022</v>
      </c>
      <c r="G141" s="64">
        <f ca="1">E141</f>
        <v>8938.7074148898537</v>
      </c>
      <c r="H141" s="64">
        <f ca="1">N141</f>
        <v>28269.396688801324</v>
      </c>
      <c r="I141" s="64">
        <f ca="1">O141*$C$33</f>
        <v>15750.092440903596</v>
      </c>
      <c r="J141" s="64">
        <f t="shared" ca="1" si="21"/>
        <v>12650.555018238592</v>
      </c>
      <c r="K141" s="69">
        <f t="shared" ca="1" si="22"/>
        <v>1023341.4848316564</v>
      </c>
      <c r="L141" s="68">
        <f t="shared" ca="1" si="30"/>
        <v>1346161.7470857776</v>
      </c>
      <c r="M141" s="64">
        <f ca="1">L141*$C$30</f>
        <v>80769.704825146648</v>
      </c>
      <c r="N141" s="64">
        <f t="shared" ca="1" si="23"/>
        <v>28269.396688801324</v>
      </c>
      <c r="O141" s="64">
        <f t="shared" ca="1" si="24"/>
        <v>52500.308136345324</v>
      </c>
      <c r="P141" s="64">
        <f t="shared" ca="1" si="25"/>
        <v>12650.555018238592</v>
      </c>
      <c r="Q141" s="64">
        <f ca="1">G141</f>
        <v>8938.7074148898537</v>
      </c>
      <c r="R141" s="69">
        <f t="shared" ca="1" si="26"/>
        <v>1423219.6043075756</v>
      </c>
      <c r="S141" s="68"/>
      <c r="T141" s="64"/>
      <c r="U141" s="64">
        <f t="shared" ca="1" si="27"/>
        <v>1423219.6043075756</v>
      </c>
      <c r="V141" s="64">
        <f t="shared" ca="1" si="28"/>
        <v>-69978.670908285843</v>
      </c>
      <c r="W141" s="69">
        <f t="shared" ca="1" si="29"/>
        <v>1353240.9333992898</v>
      </c>
      <c r="AC141" s="51"/>
      <c r="AD141" s="51"/>
      <c r="AE141" s="51"/>
      <c r="AF141" s="30"/>
    </row>
    <row r="142" spans="2:32" s="28" customFormat="1" outlineLevel="1" x14ac:dyDescent="0.3">
      <c r="B142" s="31">
        <v>20</v>
      </c>
      <c r="C142" s="68">
        <f ca="1">-J103</f>
        <v>84178.65083552053</v>
      </c>
      <c r="D142" s="64">
        <f>D141*(1+$C$34)</f>
        <v>76735.20891115992</v>
      </c>
      <c r="E142" s="69">
        <f t="shared" ca="1" si="20"/>
        <v>7443.4419243606098</v>
      </c>
      <c r="F142" s="68">
        <f ca="1">K141</f>
        <v>1023341.4848316564</v>
      </c>
      <c r="G142" s="64">
        <f ca="1">E142</f>
        <v>7443.4419243606098</v>
      </c>
      <c r="H142" s="64">
        <f ca="1">N142</f>
        <v>29887.611690459085</v>
      </c>
      <c r="I142" s="64">
        <f ca="1">O142*$C$33</f>
        <v>16651.669370398635</v>
      </c>
      <c r="J142" s="64">
        <f t="shared" ca="1" si="21"/>
        <v>13374.706231480441</v>
      </c>
      <c r="K142" s="69">
        <f t="shared" ca="1" si="22"/>
        <v>1063949.5015853944</v>
      </c>
      <c r="L142" s="68">
        <f t="shared" ca="1" si="30"/>
        <v>1423219.6043075756</v>
      </c>
      <c r="M142" s="64">
        <f ca="1">L142*$C$30</f>
        <v>85393.176258454536</v>
      </c>
      <c r="N142" s="64">
        <f t="shared" ca="1" si="23"/>
        <v>29887.611690459085</v>
      </c>
      <c r="O142" s="64">
        <f t="shared" ca="1" si="24"/>
        <v>55505.564567995447</v>
      </c>
      <c r="P142" s="64">
        <f t="shared" ca="1" si="25"/>
        <v>13374.706231480441</v>
      </c>
      <c r="Q142" s="64">
        <f ca="1">G142</f>
        <v>7443.4419243606098</v>
      </c>
      <c r="R142" s="69">
        <f t="shared" ca="1" si="26"/>
        <v>1502681.5162589103</v>
      </c>
      <c r="S142" s="68"/>
      <c r="T142" s="64"/>
      <c r="U142" s="64">
        <f t="shared" ca="1" si="27"/>
        <v>1502681.5162589103</v>
      </c>
      <c r="V142" s="64">
        <f t="shared" ca="1" si="28"/>
        <v>-76778.10256786528</v>
      </c>
      <c r="W142" s="69">
        <f t="shared" ca="1" si="29"/>
        <v>1425903.413691045</v>
      </c>
      <c r="AC142" s="51"/>
      <c r="AD142" s="51"/>
      <c r="AE142" s="51"/>
      <c r="AF142" s="30"/>
    </row>
    <row r="143" spans="2:32" s="28" customFormat="1" outlineLevel="1" x14ac:dyDescent="0.3">
      <c r="B143" s="31">
        <v>21</v>
      </c>
      <c r="C143" s="68">
        <f ca="1">-J104</f>
        <v>84583.667034797021</v>
      </c>
      <c r="D143" s="64">
        <f>D142*(1+$C$34)</f>
        <v>78653.589133938905</v>
      </c>
      <c r="E143" s="69">
        <f t="shared" ca="1" si="20"/>
        <v>5930.0779008581158</v>
      </c>
      <c r="F143" s="68">
        <f ca="1">K142</f>
        <v>1063949.5015853944</v>
      </c>
      <c r="G143" s="64">
        <f ca="1">E143</f>
        <v>5930.0779008581158</v>
      </c>
      <c r="H143" s="64">
        <f ca="1">N143</f>
        <v>31556.311841437113</v>
      </c>
      <c r="I143" s="64">
        <f ca="1">O143*$C$33</f>
        <v>17581.37374022925</v>
      </c>
      <c r="J143" s="64">
        <f t="shared" ca="1" si="21"/>
        <v>14121.449549043107</v>
      </c>
      <c r="K143" s="69">
        <f t="shared" ca="1" si="22"/>
        <v>1104895.8155188758</v>
      </c>
      <c r="L143" s="68">
        <f t="shared" ca="1" si="30"/>
        <v>1502681.5162589103</v>
      </c>
      <c r="M143" s="64">
        <f ca="1">L143*$C$30</f>
        <v>90160.89097553461</v>
      </c>
      <c r="N143" s="64">
        <f t="shared" ca="1" si="23"/>
        <v>31556.311841437113</v>
      </c>
      <c r="O143" s="64">
        <f t="shared" ca="1" si="24"/>
        <v>58604.579134097497</v>
      </c>
      <c r="P143" s="64">
        <f t="shared" ca="1" si="25"/>
        <v>14121.449549043107</v>
      </c>
      <c r="Q143" s="64">
        <f ca="1">G143</f>
        <v>5930.0779008581158</v>
      </c>
      <c r="R143" s="69">
        <f t="shared" ca="1" si="26"/>
        <v>1584651.03558626</v>
      </c>
      <c r="S143" s="68"/>
      <c r="T143" s="64"/>
      <c r="U143" s="64">
        <f t="shared" ca="1" si="27"/>
        <v>1584651.03558626</v>
      </c>
      <c r="V143" s="64">
        <f t="shared" ca="1" si="28"/>
        <v>-83957.163511792227</v>
      </c>
      <c r="W143" s="69">
        <f t="shared" ca="1" si="29"/>
        <v>1500693.8720744678</v>
      </c>
      <c r="AC143" s="51"/>
      <c r="AD143" s="51"/>
      <c r="AE143" s="51"/>
      <c r="AF143" s="30"/>
    </row>
    <row r="144" spans="2:32" s="28" customFormat="1" outlineLevel="1" x14ac:dyDescent="0.3">
      <c r="B144" s="31">
        <v>22</v>
      </c>
      <c r="C144" s="68">
        <f ca="1">-J105</f>
        <v>85019.383168552027</v>
      </c>
      <c r="D144" s="64">
        <f>D143*(1+$C$34)</f>
        <v>80619.928862287372</v>
      </c>
      <c r="E144" s="69">
        <f t="shared" ca="1" si="20"/>
        <v>4399.4543062646553</v>
      </c>
      <c r="F144" s="68">
        <f ca="1">K143</f>
        <v>1104895.8155188758</v>
      </c>
      <c r="G144" s="64">
        <f ca="1">E144</f>
        <v>4399.4543062646553</v>
      </c>
      <c r="H144" s="64">
        <f ca="1">N144</f>
        <v>33277.671747311455</v>
      </c>
      <c r="I144" s="64">
        <f ca="1">O144*$C$33</f>
        <v>18540.417116359244</v>
      </c>
      <c r="J144" s="64">
        <f t="shared" ca="1" si="21"/>
        <v>14891.758106921876</v>
      </c>
      <c r="K144" s="69">
        <f t="shared" ca="1" si="22"/>
        <v>1146221.6005818895</v>
      </c>
      <c r="L144" s="68">
        <f t="shared" ca="1" si="30"/>
        <v>1584651.03558626</v>
      </c>
      <c r="M144" s="64">
        <f ca="1">L144*$C$30</f>
        <v>95079.062135175598</v>
      </c>
      <c r="N144" s="64">
        <f t="shared" ca="1" si="23"/>
        <v>33277.671747311455</v>
      </c>
      <c r="O144" s="64">
        <f t="shared" ca="1" si="24"/>
        <v>61801.390387864143</v>
      </c>
      <c r="P144" s="64">
        <f t="shared" ca="1" si="25"/>
        <v>14891.758106921876</v>
      </c>
      <c r="Q144" s="64">
        <f ca="1">G144</f>
        <v>4399.4543062646553</v>
      </c>
      <c r="R144" s="69">
        <f t="shared" ca="1" si="26"/>
        <v>1669237.7939207784</v>
      </c>
      <c r="S144" s="68"/>
      <c r="T144" s="64"/>
      <c r="U144" s="64">
        <f t="shared" ca="1" si="27"/>
        <v>1669237.7939207784</v>
      </c>
      <c r="V144" s="64">
        <f t="shared" ca="1" si="28"/>
        <v>-91527.833834305551</v>
      </c>
      <c r="W144" s="69">
        <f t="shared" ca="1" si="29"/>
        <v>1577709.9600864728</v>
      </c>
      <c r="AC144" s="51"/>
      <c r="AD144" s="51"/>
      <c r="AE144" s="51"/>
      <c r="AF144" s="30"/>
    </row>
    <row r="145" spans="1:32" s="28" customFormat="1" outlineLevel="1" x14ac:dyDescent="0.3">
      <c r="B145" s="31">
        <v>23</v>
      </c>
      <c r="C145" s="68">
        <f ca="1">-J106</f>
        <v>85487.944649492027</v>
      </c>
      <c r="D145" s="64">
        <f>D144*(1+$C$34)</f>
        <v>82635.427083844552</v>
      </c>
      <c r="E145" s="69">
        <f t="shared" ca="1" si="20"/>
        <v>2852.5175656474748</v>
      </c>
      <c r="F145" s="68">
        <f ca="1">K144</f>
        <v>1146221.6005818895</v>
      </c>
      <c r="G145" s="64">
        <f ca="1">E145</f>
        <v>2852.5175656474748</v>
      </c>
      <c r="H145" s="64">
        <f ca="1">N145</f>
        <v>35053.993672336343</v>
      </c>
      <c r="I145" s="64">
        <f ca="1">O145*$C$33</f>
        <v>19530.082188873108</v>
      </c>
      <c r="J145" s="64">
        <f t="shared" ca="1" si="21"/>
        <v>15686.662168370513</v>
      </c>
      <c r="K145" s="69">
        <f t="shared" ca="1" si="22"/>
        <v>1187971.5318403759</v>
      </c>
      <c r="L145" s="68">
        <f t="shared" ca="1" si="30"/>
        <v>1669237.7939207784</v>
      </c>
      <c r="M145" s="64">
        <f ca="1">L145*$C$30</f>
        <v>100154.26763524671</v>
      </c>
      <c r="N145" s="64">
        <f t="shared" ca="1" si="23"/>
        <v>35053.993672336343</v>
      </c>
      <c r="O145" s="64">
        <f t="shared" ca="1" si="24"/>
        <v>65100.273962910367</v>
      </c>
      <c r="P145" s="64">
        <f t="shared" ca="1" si="25"/>
        <v>15686.662168370513</v>
      </c>
      <c r="Q145" s="64">
        <f ca="1">G145</f>
        <v>2852.5175656474748</v>
      </c>
      <c r="R145" s="69">
        <f t="shared" ca="1" si="26"/>
        <v>1756557.916953302</v>
      </c>
      <c r="S145" s="68"/>
      <c r="T145" s="64"/>
      <c r="U145" s="64">
        <f t="shared" ca="1" si="27"/>
        <v>1756557.916953302</v>
      </c>
      <c r="V145" s="64">
        <f t="shared" ca="1" si="28"/>
        <v>-99502.61739476207</v>
      </c>
      <c r="W145" s="69">
        <f t="shared" ca="1" si="29"/>
        <v>1657055.2995585399</v>
      </c>
      <c r="AC145" s="51"/>
      <c r="AD145" s="51"/>
      <c r="AE145" s="51"/>
      <c r="AF145" s="30"/>
    </row>
    <row r="146" spans="1:32" s="28" customFormat="1" outlineLevel="1" x14ac:dyDescent="0.3">
      <c r="B146" s="31">
        <v>24</v>
      </c>
      <c r="C146" s="68">
        <f ca="1">-J107</f>
        <v>85991.642807116659</v>
      </c>
      <c r="D146" s="64">
        <f>D145*(1+$C$34)</f>
        <v>84701.312760940651</v>
      </c>
      <c r="E146" s="69">
        <f t="shared" ca="1" si="20"/>
        <v>1290.3300461760082</v>
      </c>
      <c r="F146" s="68">
        <f ca="1">K145</f>
        <v>1187971.5318403759</v>
      </c>
      <c r="G146" s="64">
        <f ca="1">E146</f>
        <v>1290.3300461760082</v>
      </c>
      <c r="H146" s="64">
        <f ca="1">N146</f>
        <v>36887.716256019339</v>
      </c>
      <c r="I146" s="64">
        <f ca="1">O146*$C$33</f>
        <v>20551.72762835363</v>
      </c>
      <c r="J146" s="64">
        <f t="shared" ca="1" si="21"/>
        <v>16507.253024568654</v>
      </c>
      <c r="K146" s="69">
        <f t="shared" ca="1" si="22"/>
        <v>1230194.0527463562</v>
      </c>
      <c r="L146" s="68">
        <f t="shared" ca="1" si="30"/>
        <v>1756557.916953302</v>
      </c>
      <c r="M146" s="64">
        <f ca="1">L146*$C$30</f>
        <v>105393.47501719811</v>
      </c>
      <c r="N146" s="64">
        <f t="shared" ca="1" si="23"/>
        <v>36887.716256019339</v>
      </c>
      <c r="O146" s="64">
        <f t="shared" ca="1" si="24"/>
        <v>68505.758761178775</v>
      </c>
      <c r="P146" s="64">
        <f t="shared" ca="1" si="25"/>
        <v>16507.253024568654</v>
      </c>
      <c r="Q146" s="64">
        <f ca="1">G146</f>
        <v>1290.3300461760082</v>
      </c>
      <c r="R146" s="69">
        <f t="shared" ca="1" si="26"/>
        <v>1846734.4689921075</v>
      </c>
      <c r="S146" s="68"/>
      <c r="T146" s="64"/>
      <c r="U146" s="64">
        <f t="shared" ca="1" si="27"/>
        <v>1846734.4689921075</v>
      </c>
      <c r="V146" s="64">
        <f t="shared" ca="1" si="28"/>
        <v>-107894.57284300648</v>
      </c>
      <c r="W146" s="69">
        <f t="shared" ca="1" si="29"/>
        <v>1738839.896149101</v>
      </c>
      <c r="AC146" s="51"/>
      <c r="AD146" s="51"/>
      <c r="AE146" s="51"/>
      <c r="AF146" s="30"/>
    </row>
    <row r="147" spans="1:32" s="28" customFormat="1" outlineLevel="1" x14ac:dyDescent="0.3">
      <c r="B147" s="31">
        <v>25</v>
      </c>
      <c r="C147" s="68">
        <f ca="1">-J108</f>
        <v>86532.924715899877</v>
      </c>
      <c r="D147" s="64">
        <f>D146*(1+$C$34)</f>
        <v>86818.845579964167</v>
      </c>
      <c r="E147" s="69">
        <f t="shared" ca="1" si="20"/>
        <v>-285.92086406429007</v>
      </c>
      <c r="F147" s="68">
        <f ca="1">K146</f>
        <v>1230194.0527463562</v>
      </c>
      <c r="G147" s="64">
        <f ca="1">E147</f>
        <v>-285.92086406429007</v>
      </c>
      <c r="H147" s="64">
        <f ca="1">N147</f>
        <v>38781.42384883426</v>
      </c>
      <c r="I147" s="64">
        <f ca="1">O147*$C$33</f>
        <v>21606.79328720766</v>
      </c>
      <c r="J147" s="64">
        <f t="shared" ca="1" si="21"/>
        <v>17354.68717235333</v>
      </c>
      <c r="K147" s="69">
        <f t="shared" ca="1" si="22"/>
        <v>1272941.6618459807</v>
      </c>
      <c r="L147" s="68">
        <f t="shared" ca="1" si="30"/>
        <v>1846734.4689921075</v>
      </c>
      <c r="M147" s="64">
        <f ca="1">L147*$C$30</f>
        <v>110804.06813952645</v>
      </c>
      <c r="N147" s="64">
        <f t="shared" ca="1" si="23"/>
        <v>38781.42384883426</v>
      </c>
      <c r="O147" s="64">
        <f t="shared" ca="1" si="24"/>
        <v>72022.644290692202</v>
      </c>
      <c r="P147" s="64">
        <f t="shared" ca="1" si="25"/>
        <v>17354.68717235333</v>
      </c>
      <c r="Q147" s="64">
        <f ca="1">G147</f>
        <v>-285.92086406429007</v>
      </c>
      <c r="R147" s="69">
        <f t="shared" ca="1" si="26"/>
        <v>1939897.9290952166</v>
      </c>
      <c r="S147" s="68"/>
      <c r="T147" s="64"/>
      <c r="U147" s="64">
        <f t="shared" ca="1" si="27"/>
        <v>1939897.9290952166</v>
      </c>
      <c r="V147" s="64">
        <f t="shared" ca="1" si="28"/>
        <v>-116717.34676861628</v>
      </c>
      <c r="W147" s="69">
        <f t="shared" ca="1" si="29"/>
        <v>1823180.5823266003</v>
      </c>
      <c r="AC147" s="51"/>
      <c r="AD147" s="51"/>
      <c r="AE147" s="51"/>
      <c r="AF147" s="30"/>
    </row>
    <row r="148" spans="1:32" s="28" customFormat="1" outlineLevel="1" x14ac:dyDescent="0.3">
      <c r="B148" s="31">
        <v>26</v>
      </c>
      <c r="C148" s="68">
        <f ca="1">-J109</f>
        <v>-3951.4037539589517</v>
      </c>
      <c r="D148" s="64">
        <f>D147*(1+$C$34)</f>
        <v>88989.31671946327</v>
      </c>
      <c r="E148" s="69">
        <f t="shared" ca="1" si="20"/>
        <v>-92940.720473422218</v>
      </c>
      <c r="F148" s="68">
        <f ca="1">K147</f>
        <v>1272941.6618459807</v>
      </c>
      <c r="G148" s="64">
        <f ca="1">E148</f>
        <v>-92940.720473422218</v>
      </c>
      <c r="H148" s="64">
        <f ca="1">N148</f>
        <v>40737.85651099954</v>
      </c>
      <c r="I148" s="64">
        <f ca="1">O148*$C$33</f>
        <v>22696.805770414034</v>
      </c>
      <c r="J148" s="64">
        <f t="shared" ca="1" si="21"/>
        <v>18230.190788672295</v>
      </c>
      <c r="K148" s="69">
        <f t="shared" ca="1" si="22"/>
        <v>1225205.4128652997</v>
      </c>
      <c r="L148" s="68">
        <f t="shared" ca="1" si="30"/>
        <v>1939897.9290952166</v>
      </c>
      <c r="M148" s="64">
        <f ca="1">L148*$C$30</f>
        <v>116393.87574571298</v>
      </c>
      <c r="N148" s="64">
        <f t="shared" ca="1" si="23"/>
        <v>40737.85651099954</v>
      </c>
      <c r="O148" s="64">
        <f t="shared" ca="1" si="24"/>
        <v>75656.019234713443</v>
      </c>
      <c r="P148" s="64">
        <f t="shared" ca="1" si="25"/>
        <v>18230.190788672295</v>
      </c>
      <c r="Q148" s="64">
        <f ca="1">G148</f>
        <v>-92940.720473422218</v>
      </c>
      <c r="R148" s="69">
        <f t="shared" ca="1" si="26"/>
        <v>1945120.8935788351</v>
      </c>
      <c r="S148" s="68"/>
      <c r="T148" s="64"/>
      <c r="U148" s="64">
        <f t="shared" ca="1" si="27"/>
        <v>1945120.8935788351</v>
      </c>
      <c r="V148" s="64">
        <f t="shared" ca="1" si="28"/>
        <v>-125985.20912486868</v>
      </c>
      <c r="W148" s="69">
        <f t="shared" ca="1" si="29"/>
        <v>1819135.6844539663</v>
      </c>
      <c r="AC148" s="51"/>
      <c r="AD148" s="51"/>
      <c r="AE148" s="51"/>
      <c r="AF148" s="30"/>
    </row>
    <row r="149" spans="1:32" s="28" customFormat="1" outlineLevel="1" x14ac:dyDescent="0.3">
      <c r="B149" s="31">
        <v>27</v>
      </c>
      <c r="C149" s="68">
        <f ca="1">-J110</f>
        <v>-4050.1888478079236</v>
      </c>
      <c r="D149" s="64">
        <f>D148*(1+$C$34)</f>
        <v>91214.049637449847</v>
      </c>
      <c r="E149" s="69">
        <f t="shared" ca="1" si="20"/>
        <v>-95264.238485257767</v>
      </c>
      <c r="F149" s="68">
        <f ca="1">K148</f>
        <v>1225205.4128652997</v>
      </c>
      <c r="G149" s="64">
        <f ca="1">E149</f>
        <v>-95264.238485257767</v>
      </c>
      <c r="H149" s="64">
        <f ca="1">N149</f>
        <v>40847.538765155536</v>
      </c>
      <c r="I149" s="64">
        <f ca="1">O149*$C$33</f>
        <v>22757.914454872367</v>
      </c>
      <c r="J149" s="64">
        <f t="shared" ca="1" si="21"/>
        <v>18279.2735974071</v>
      </c>
      <c r="K149" s="69">
        <f t="shared" ca="1" si="22"/>
        <v>1175267.3540026625</v>
      </c>
      <c r="L149" s="68">
        <f t="shared" ca="1" si="30"/>
        <v>1945120.8935788351</v>
      </c>
      <c r="M149" s="64">
        <f ca="1">L149*$C$30</f>
        <v>116707.2536147301</v>
      </c>
      <c r="N149" s="64">
        <f t="shared" ca="1" si="23"/>
        <v>40847.538765155536</v>
      </c>
      <c r="O149" s="64">
        <f t="shared" ca="1" si="24"/>
        <v>75859.714849574564</v>
      </c>
      <c r="P149" s="64">
        <f t="shared" ca="1" si="25"/>
        <v>18279.2735974071</v>
      </c>
      <c r="Q149" s="64">
        <f ca="1">G149</f>
        <v>-95264.238485257767</v>
      </c>
      <c r="R149" s="69">
        <f t="shared" ca="1" si="26"/>
        <v>1948284.6351109003</v>
      </c>
      <c r="S149" s="68"/>
      <c r="T149" s="64"/>
      <c r="U149" s="64">
        <f t="shared" ca="1" si="27"/>
        <v>1948284.6351109003</v>
      </c>
      <c r="V149" s="64">
        <f t="shared" ca="1" si="28"/>
        <v>-135278.02419394162</v>
      </c>
      <c r="W149" s="69">
        <f t="shared" ca="1" si="29"/>
        <v>1813006.6109169587</v>
      </c>
      <c r="AC149" s="51"/>
      <c r="AD149" s="51"/>
      <c r="AE149" s="51"/>
      <c r="AF149" s="30"/>
    </row>
    <row r="150" spans="1:32" s="28" customFormat="1" outlineLevel="1" x14ac:dyDescent="0.3">
      <c r="B150" s="31">
        <v>28</v>
      </c>
      <c r="C150" s="68">
        <f ca="1">-J111</f>
        <v>-4151.4435690031187</v>
      </c>
      <c r="D150" s="64">
        <f>D149*(1+$C$34)</f>
        <v>93494.400878386092</v>
      </c>
      <c r="E150" s="69">
        <f t="shared" ca="1" si="20"/>
        <v>-97645.844447389216</v>
      </c>
      <c r="F150" s="68">
        <f ca="1">K149</f>
        <v>1175267.3540026625</v>
      </c>
      <c r="G150" s="64">
        <f ca="1">E150</f>
        <v>-97645.844447389216</v>
      </c>
      <c r="H150" s="64">
        <f ca="1">N150</f>
        <v>40913.977337328899</v>
      </c>
      <c r="I150" s="64">
        <f ca="1">O150*$C$33</f>
        <v>22794.93023079753</v>
      </c>
      <c r="J150" s="64">
        <f t="shared" ca="1" si="21"/>
        <v>18309.004858454682</v>
      </c>
      <c r="K150" s="69">
        <f t="shared" ca="1" si="22"/>
        <v>1123021.412264945</v>
      </c>
      <c r="L150" s="68">
        <f t="shared" ca="1" si="30"/>
        <v>1948284.6351109003</v>
      </c>
      <c r="M150" s="64">
        <f ca="1">L150*$C$30</f>
        <v>116897.07810665401</v>
      </c>
      <c r="N150" s="64">
        <f t="shared" ca="1" si="23"/>
        <v>40913.977337328899</v>
      </c>
      <c r="O150" s="64">
        <f t="shared" ca="1" si="24"/>
        <v>75983.100769325101</v>
      </c>
      <c r="P150" s="64">
        <f t="shared" ca="1" si="25"/>
        <v>18309.004858454682</v>
      </c>
      <c r="Q150" s="64">
        <f ca="1">G150</f>
        <v>-97645.844447389216</v>
      </c>
      <c r="R150" s="69">
        <f t="shared" ca="1" si="26"/>
        <v>1949226.8639117104</v>
      </c>
      <c r="S150" s="68"/>
      <c r="T150" s="64"/>
      <c r="U150" s="64">
        <f t="shared" ca="1" si="27"/>
        <v>1949226.8639117104</v>
      </c>
      <c r="V150" s="64">
        <f t="shared" ca="1" si="28"/>
        <v>-144585.95403818393</v>
      </c>
      <c r="W150" s="69">
        <f t="shared" ca="1" si="29"/>
        <v>1804640.9098735265</v>
      </c>
      <c r="AC150" s="51"/>
      <c r="AD150" s="51"/>
      <c r="AE150" s="51"/>
      <c r="AF150" s="30"/>
    </row>
    <row r="151" spans="1:32" s="28" customFormat="1" outlineLevel="1" x14ac:dyDescent="0.3">
      <c r="B151" s="31">
        <v>29</v>
      </c>
      <c r="C151" s="68">
        <f ca="1">-J112</f>
        <v>-4255.2296582281997</v>
      </c>
      <c r="D151" s="64">
        <f>D150*(1+$C$34)</f>
        <v>95831.760900345733</v>
      </c>
      <c r="E151" s="69">
        <f t="shared" ca="1" si="20"/>
        <v>-100086.99055857393</v>
      </c>
      <c r="F151" s="68">
        <f ca="1">K150</f>
        <v>1123021.412264945</v>
      </c>
      <c r="G151" s="64">
        <f ca="1">E151</f>
        <v>-100086.99055857393</v>
      </c>
      <c r="H151" s="64">
        <f ca="1">N151</f>
        <v>40933.764142145912</v>
      </c>
      <c r="I151" s="64">
        <f ca="1">O151*$C$33</f>
        <v>22805.954307767013</v>
      </c>
      <c r="J151" s="64">
        <f t="shared" ca="1" si="21"/>
        <v>18317.859453610294</v>
      </c>
      <c r="K151" s="69">
        <f t="shared" ca="1" si="22"/>
        <v>1068356.2807026736</v>
      </c>
      <c r="L151" s="68">
        <f t="shared" ca="1" si="30"/>
        <v>1949226.8639117104</v>
      </c>
      <c r="M151" s="64">
        <f ca="1">L151*$C$30</f>
        <v>116953.61183470262</v>
      </c>
      <c r="N151" s="64">
        <f t="shared" ca="1" si="23"/>
        <v>40933.764142145912</v>
      </c>
      <c r="O151" s="64">
        <f t="shared" ca="1" si="24"/>
        <v>76019.847692556708</v>
      </c>
      <c r="P151" s="64">
        <f t="shared" ca="1" si="25"/>
        <v>18317.859453610294</v>
      </c>
      <c r="Q151" s="64">
        <f ca="1">G151</f>
        <v>-100086.99055857393</v>
      </c>
      <c r="R151" s="69">
        <f t="shared" ca="1" si="26"/>
        <v>1947775.6257342286</v>
      </c>
      <c r="S151" s="68"/>
      <c r="T151" s="64"/>
      <c r="U151" s="64">
        <f t="shared" ca="1" si="27"/>
        <v>1947775.6257342286</v>
      </c>
      <c r="V151" s="64">
        <f t="shared" ca="1" si="28"/>
        <v>-153898.38538052212</v>
      </c>
      <c r="W151" s="69">
        <f t="shared" ca="1" si="29"/>
        <v>1793877.2403537065</v>
      </c>
      <c r="AC151" s="51"/>
      <c r="AD151" s="51"/>
      <c r="AE151" s="51"/>
      <c r="AF151" s="30"/>
    </row>
    <row r="152" spans="1:32" s="28" customFormat="1" outlineLevel="1" x14ac:dyDescent="0.3">
      <c r="B152" s="31">
        <v>30</v>
      </c>
      <c r="C152" s="68">
        <f ca="1">-J113</f>
        <v>-4361.6103996839029</v>
      </c>
      <c r="D152" s="64">
        <f>D151*(1+$C$34)</f>
        <v>98227.554922854368</v>
      </c>
      <c r="E152" s="69">
        <f t="shared" ca="1" si="20"/>
        <v>-102589.16532253828</v>
      </c>
      <c r="F152" s="68">
        <f ca="1">K151</f>
        <v>1068356.2807026736</v>
      </c>
      <c r="G152" s="64">
        <f ca="1">E152</f>
        <v>-102589.16532253828</v>
      </c>
      <c r="H152" s="64">
        <f ca="1">N152</f>
        <v>40903.288140418801</v>
      </c>
      <c r="I152" s="64">
        <f ca="1">O152*$C$33</f>
        <v>22788.974821090476</v>
      </c>
      <c r="J152" s="64">
        <f t="shared" ca="1" si="21"/>
        <v>18304.221442837414</v>
      </c>
      <c r="K152" s="69">
        <f t="shared" ca="1" si="22"/>
        <v>1011155.1568988073</v>
      </c>
      <c r="L152" s="68">
        <f t="shared" ca="1" si="30"/>
        <v>1947775.6257342286</v>
      </c>
      <c r="M152" s="64">
        <f ca="1">L152*$C$30</f>
        <v>116866.53754405372</v>
      </c>
      <c r="N152" s="64">
        <f t="shared" ca="1" si="23"/>
        <v>40903.288140418801</v>
      </c>
      <c r="O152" s="64">
        <f t="shared" ca="1" si="24"/>
        <v>75963.249403634924</v>
      </c>
      <c r="P152" s="64">
        <f t="shared" ca="1" si="25"/>
        <v>18304.221442837414</v>
      </c>
      <c r="Q152" s="64">
        <f ca="1">G152</f>
        <v>-102589.16532253828</v>
      </c>
      <c r="R152" s="69">
        <f t="shared" ca="1" si="26"/>
        <v>1943748.7765129067</v>
      </c>
      <c r="S152" s="68"/>
      <c r="T152" s="64"/>
      <c r="U152" s="64">
        <f t="shared" ca="1" si="27"/>
        <v>1943748.7765129067</v>
      </c>
      <c r="V152" s="64">
        <f t="shared" ca="1" si="28"/>
        <v>-163203.88343246738</v>
      </c>
      <c r="W152" s="69">
        <f t="shared" ca="1" si="29"/>
        <v>1780544.8930804392</v>
      </c>
      <c r="AC152" s="51"/>
      <c r="AD152" s="51"/>
      <c r="AE152" s="51"/>
      <c r="AF152" s="30"/>
    </row>
    <row r="153" spans="1:32" s="28" customFormat="1" outlineLevel="1" x14ac:dyDescent="0.3">
      <c r="B153" s="31">
        <v>31</v>
      </c>
      <c r="C153" s="68">
        <f ca="1">-J114</f>
        <v>-4470.6506596760046</v>
      </c>
      <c r="D153" s="64">
        <f>D152*(1+$C$34)</f>
        <v>100683.24379592572</v>
      </c>
      <c r="E153" s="69">
        <f t="shared" ca="1" si="20"/>
        <v>-105153.89445560172</v>
      </c>
      <c r="F153" s="68">
        <f ca="1">K152</f>
        <v>1011155.1568988073</v>
      </c>
      <c r="G153" s="64">
        <f ca="1">E153</f>
        <v>-105153.89445560172</v>
      </c>
      <c r="H153" s="64">
        <f ca="1">N153</f>
        <v>40818.724306771037</v>
      </c>
      <c r="I153" s="64">
        <f ca="1">O153*$C$33</f>
        <v>22741.860685201009</v>
      </c>
      <c r="J153" s="64">
        <f t="shared" ca="1" si="21"/>
        <v>18266.379127280037</v>
      </c>
      <c r="K153" s="69">
        <f t="shared" ca="1" si="22"/>
        <v>951295.46830789756</v>
      </c>
      <c r="L153" s="68">
        <f t="shared" ca="1" si="30"/>
        <v>1943748.7765129067</v>
      </c>
      <c r="M153" s="64">
        <f ca="1">L153*$C$30</f>
        <v>116624.9265907744</v>
      </c>
      <c r="N153" s="64">
        <f t="shared" ca="1" si="23"/>
        <v>40818.724306771037</v>
      </c>
      <c r="O153" s="64">
        <f t="shared" ca="1" si="24"/>
        <v>75806.202284003361</v>
      </c>
      <c r="P153" s="64">
        <f t="shared" ca="1" si="25"/>
        <v>18266.379127280037</v>
      </c>
      <c r="Q153" s="64">
        <f ca="1">G153</f>
        <v>-105153.89445560172</v>
      </c>
      <c r="R153" s="69">
        <f t="shared" ca="1" si="26"/>
        <v>1936953.4295207993</v>
      </c>
      <c r="S153" s="68"/>
      <c r="T153" s="64"/>
      <c r="U153" s="64">
        <f t="shared" ca="1" si="27"/>
        <v>1936953.4295207993</v>
      </c>
      <c r="V153" s="64">
        <f t="shared" ca="1" si="28"/>
        <v>-172490.1432122578</v>
      </c>
      <c r="W153" s="69">
        <f t="shared" ca="1" si="29"/>
        <v>1764463.2863085414</v>
      </c>
      <c r="AC153" s="51"/>
      <c r="AD153" s="51"/>
      <c r="AE153" s="51"/>
      <c r="AF153" s="30"/>
    </row>
    <row r="154" spans="1:32" s="28" customFormat="1" outlineLevel="1" x14ac:dyDescent="0.3">
      <c r="B154" s="31">
        <v>32</v>
      </c>
      <c r="C154" s="68">
        <f ca="1">-J115</f>
        <v>-4582.4169261679053</v>
      </c>
      <c r="D154" s="64">
        <f>D153*(1+$C$34)</f>
        <v>103200.32489082386</v>
      </c>
      <c r="E154" s="69">
        <f t="shared" ca="1" si="20"/>
        <v>-107782.74181699177</v>
      </c>
      <c r="F154" s="68">
        <f ca="1">K153</f>
        <v>951295.46830789756</v>
      </c>
      <c r="G154" s="64">
        <f ca="1">E154</f>
        <v>-107782.74181699177</v>
      </c>
      <c r="H154" s="64">
        <f ca="1">N154</f>
        <v>40676.022019936783</v>
      </c>
      <c r="I154" s="64">
        <f ca="1">O154*$C$33</f>
        <v>22662.355125393355</v>
      </c>
      <c r="J154" s="64">
        <f t="shared" ca="1" si="21"/>
        <v>18202.519853921709</v>
      </c>
      <c r="K154" s="69">
        <f t="shared" ca="1" si="22"/>
        <v>888648.58378231421</v>
      </c>
      <c r="L154" s="68">
        <f t="shared" ca="1" si="30"/>
        <v>1936953.4295207993</v>
      </c>
      <c r="M154" s="64">
        <f ca="1">L154*$C$30</f>
        <v>116217.20577124796</v>
      </c>
      <c r="N154" s="64">
        <f t="shared" ca="1" si="23"/>
        <v>40676.022019936783</v>
      </c>
      <c r="O154" s="64">
        <f t="shared" ca="1" si="24"/>
        <v>75541.183751311182</v>
      </c>
      <c r="P154" s="64">
        <f t="shared" ca="1" si="25"/>
        <v>18202.519853921709</v>
      </c>
      <c r="Q154" s="64">
        <f ca="1">G154</f>
        <v>-107782.74181699177</v>
      </c>
      <c r="R154" s="69">
        <f t="shared" ca="1" si="26"/>
        <v>1927185.3736211339</v>
      </c>
      <c r="S154" s="68"/>
      <c r="T154" s="64"/>
      <c r="U154" s="64">
        <f t="shared" ca="1" si="27"/>
        <v>1927185.3736211339</v>
      </c>
      <c r="V154" s="64">
        <f t="shared" ca="1" si="28"/>
        <v>-181743.93822179342</v>
      </c>
      <c r="W154" s="69">
        <f t="shared" ca="1" si="29"/>
        <v>1745441.4353993405</v>
      </c>
      <c r="AC154" s="51"/>
      <c r="AD154" s="51"/>
      <c r="AE154" s="51"/>
      <c r="AF154" s="30"/>
    </row>
    <row r="155" spans="1:32" s="28" customFormat="1" outlineLevel="1" x14ac:dyDescent="0.3">
      <c r="B155" s="31">
        <v>33</v>
      </c>
      <c r="C155" s="68">
        <f ca="1">-J116</f>
        <v>-4696.9773493221055</v>
      </c>
      <c r="D155" s="64">
        <f>D154*(1+$C$34)</f>
        <v>105780.33301309445</v>
      </c>
      <c r="E155" s="69">
        <f t="shared" ca="1" si="20"/>
        <v>-110477.31036241655</v>
      </c>
      <c r="F155" s="68">
        <f ca="1">K154</f>
        <v>888648.58378231421</v>
      </c>
      <c r="G155" s="64">
        <f ca="1">E155</f>
        <v>-110477.31036241655</v>
      </c>
      <c r="H155" s="64">
        <f ca="1">N155</f>
        <v>40470.892846043804</v>
      </c>
      <c r="I155" s="64">
        <f ca="1">O155*$C$33</f>
        <v>22548.068871367264</v>
      </c>
      <c r="J155" s="64">
        <f t="shared" ca="1" si="21"/>
        <v>18110.724548604601</v>
      </c>
      <c r="K155" s="69">
        <f t="shared" ca="1" si="22"/>
        <v>823079.51058870414</v>
      </c>
      <c r="L155" s="68">
        <f t="shared" ca="1" si="30"/>
        <v>1927185.3736211339</v>
      </c>
      <c r="M155" s="64">
        <f ca="1">L155*$C$30</f>
        <v>115631.12241726802</v>
      </c>
      <c r="N155" s="64">
        <f t="shared" ca="1" si="23"/>
        <v>40470.892846043804</v>
      </c>
      <c r="O155" s="64">
        <f t="shared" ca="1" si="24"/>
        <v>75160.229571224219</v>
      </c>
      <c r="P155" s="64">
        <f t="shared" ca="1" si="25"/>
        <v>18110.724548604601</v>
      </c>
      <c r="Q155" s="64">
        <f ca="1">G155</f>
        <v>-110477.31036241655</v>
      </c>
      <c r="R155" s="69">
        <f t="shared" ca="1" si="26"/>
        <v>1914228.4611273808</v>
      </c>
      <c r="S155" s="68"/>
      <c r="T155" s="64"/>
      <c r="U155" s="64">
        <f t="shared" ca="1" si="27"/>
        <v>1914228.4611273808</v>
      </c>
      <c r="V155" s="64">
        <f t="shared" ca="1" si="28"/>
        <v>-190951.06634426842</v>
      </c>
      <c r="W155" s="69">
        <f t="shared" ca="1" si="29"/>
        <v>1723277.3947831125</v>
      </c>
      <c r="AC155" s="51"/>
      <c r="AD155" s="51"/>
      <c r="AE155" s="51"/>
      <c r="AF155" s="30"/>
    </row>
    <row r="156" spans="1:32" s="28" customFormat="1" outlineLevel="1" x14ac:dyDescent="0.3">
      <c r="B156" s="31">
        <v>34</v>
      </c>
      <c r="C156" s="68">
        <f ca="1">-J117</f>
        <v>-4814.4017830551602</v>
      </c>
      <c r="D156" s="64">
        <f>D155*(1+$C$34)</f>
        <v>108424.8413384218</v>
      </c>
      <c r="E156" s="69">
        <f t="shared" ca="1" si="20"/>
        <v>-113239.24312147696</v>
      </c>
      <c r="F156" s="68">
        <f ca="1">K155</f>
        <v>823079.51058870414</v>
      </c>
      <c r="G156" s="64">
        <f ca="1">E156</f>
        <v>-113239.24312147696</v>
      </c>
      <c r="H156" s="64">
        <f ca="1">N156</f>
        <v>40198.797683674995</v>
      </c>
      <c r="I156" s="64">
        <f ca="1">O156*$C$33</f>
        <v>22396.47299519035</v>
      </c>
      <c r="J156" s="64">
        <f t="shared" ca="1" si="21"/>
        <v>17988.961963444559</v>
      </c>
      <c r="K156" s="69">
        <f t="shared" ca="1" si="22"/>
        <v>754446.57618264784</v>
      </c>
      <c r="L156" s="68">
        <f t="shared" ca="1" si="30"/>
        <v>1914228.4611273808</v>
      </c>
      <c r="M156" s="64">
        <f ca="1">L156*$C$30</f>
        <v>114853.70766764284</v>
      </c>
      <c r="N156" s="64">
        <f t="shared" ca="1" si="23"/>
        <v>40198.797683674995</v>
      </c>
      <c r="O156" s="64">
        <f t="shared" ca="1" si="24"/>
        <v>74654.909983967838</v>
      </c>
      <c r="P156" s="64">
        <f t="shared" ca="1" si="25"/>
        <v>17988.961963444559</v>
      </c>
      <c r="Q156" s="64">
        <f ca="1">G156</f>
        <v>-113239.24312147696</v>
      </c>
      <c r="R156" s="69">
        <f t="shared" ca="1" si="26"/>
        <v>1897853.9637101023</v>
      </c>
      <c r="S156" s="68"/>
      <c r="T156" s="64"/>
      <c r="U156" s="64">
        <f t="shared" ca="1" si="27"/>
        <v>1897853.9637101023</v>
      </c>
      <c r="V156" s="64">
        <f t="shared" ca="1" si="28"/>
        <v>-200096.29281730452</v>
      </c>
      <c r="W156" s="69">
        <f t="shared" ca="1" si="29"/>
        <v>1697757.6708927976</v>
      </c>
      <c r="AC156" s="51"/>
      <c r="AD156" s="51"/>
      <c r="AE156" s="51"/>
      <c r="AF156" s="30"/>
    </row>
    <row r="157" spans="1:32" s="28" customFormat="1" outlineLevel="1" x14ac:dyDescent="0.3">
      <c r="B157" s="31">
        <v>35</v>
      </c>
      <c r="C157" s="70">
        <f ca="1">-J118</f>
        <v>-4934.7618276315443</v>
      </c>
      <c r="D157" s="71">
        <f>D156*(1+$C$34)</f>
        <v>111135.46237188234</v>
      </c>
      <c r="E157" s="72">
        <f t="shared" ca="1" si="20"/>
        <v>-116070.22419951389</v>
      </c>
      <c r="F157" s="70">
        <f ca="1">K156</f>
        <v>754446.57618264784</v>
      </c>
      <c r="G157" s="71">
        <f ca="1">E157</f>
        <v>-116070.22419951389</v>
      </c>
      <c r="H157" s="71">
        <f ca="1">N157</f>
        <v>39854.933237912141</v>
      </c>
      <c r="I157" s="71">
        <f ca="1">O157*$C$33</f>
        <v>22204.891375408191</v>
      </c>
      <c r="J157" s="71">
        <f t="shared" ca="1" si="21"/>
        <v>17835.082623965682</v>
      </c>
      <c r="K157" s="72">
        <f t="shared" ca="1" si="22"/>
        <v>682601.09397248854</v>
      </c>
      <c r="L157" s="70">
        <f t="shared" ca="1" si="30"/>
        <v>1897853.9637101023</v>
      </c>
      <c r="M157" s="71">
        <f ca="1">L157*$C$30</f>
        <v>113871.23782260613</v>
      </c>
      <c r="N157" s="71">
        <f t="shared" ca="1" si="23"/>
        <v>39854.933237912141</v>
      </c>
      <c r="O157" s="71">
        <f t="shared" ca="1" si="24"/>
        <v>74016.304584693979</v>
      </c>
      <c r="P157" s="71">
        <f t="shared" ca="1" si="25"/>
        <v>17835.082623965682</v>
      </c>
      <c r="Q157" s="71">
        <f ca="1">G157</f>
        <v>-116070.22419951389</v>
      </c>
      <c r="R157" s="72">
        <f t="shared" ca="1" si="26"/>
        <v>1877819.894709229</v>
      </c>
      <c r="S157" s="70"/>
      <c r="T157" s="71"/>
      <c r="U157" s="71">
        <f t="shared" ca="1" si="27"/>
        <v>1877819.894709229</v>
      </c>
      <c r="V157" s="71">
        <f t="shared" ca="1" si="28"/>
        <v>-209163.29012892957</v>
      </c>
      <c r="W157" s="72">
        <f t="shared" ca="1" si="29"/>
        <v>1668656.6045802995</v>
      </c>
      <c r="AC157" s="51"/>
      <c r="AD157" s="51"/>
      <c r="AE157" s="51"/>
      <c r="AF157" s="30"/>
    </row>
    <row r="158" spans="1:32" s="28" customFormat="1" x14ac:dyDescent="0.3">
      <c r="C158" s="29"/>
      <c r="AB158" s="30"/>
      <c r="AF158" s="30"/>
    </row>
    <row r="159" spans="1:32" s="24" customFormat="1" x14ac:dyDescent="0.3">
      <c r="A159" s="24" t="s">
        <v>86</v>
      </c>
      <c r="B159" s="25" t="s">
        <v>88</v>
      </c>
      <c r="C159" s="26"/>
      <c r="AB159" s="27"/>
      <c r="AF159" s="27"/>
    </row>
    <row r="160" spans="1:32" s="28" customFormat="1" x14ac:dyDescent="0.3">
      <c r="C160" s="29"/>
      <c r="AB160" s="30"/>
      <c r="AF160" s="30"/>
    </row>
    <row r="161" spans="3:32" s="28" customFormat="1" x14ac:dyDescent="0.3">
      <c r="C161" s="29"/>
      <c r="AB161" s="30"/>
      <c r="AF161" s="30"/>
    </row>
    <row r="162" spans="3:32" s="28" customFormat="1" x14ac:dyDescent="0.3">
      <c r="C162" s="29"/>
      <c r="AB162" s="30"/>
      <c r="AF162" s="30"/>
    </row>
    <row r="163" spans="3:32" s="28" customFormat="1" x14ac:dyDescent="0.3">
      <c r="C163" s="29"/>
      <c r="AB163" s="30"/>
      <c r="AF163" s="30"/>
    </row>
    <row r="164" spans="3:32" s="28" customFormat="1" x14ac:dyDescent="0.3">
      <c r="C164" s="29"/>
      <c r="AB164" s="30"/>
      <c r="AF164" s="30"/>
    </row>
    <row r="165" spans="3:32" s="28" customFormat="1" x14ac:dyDescent="0.3">
      <c r="C165" s="29"/>
      <c r="AB165" s="30"/>
      <c r="AF165" s="30"/>
    </row>
    <row r="166" spans="3:32" s="28" customFormat="1" x14ac:dyDescent="0.3">
      <c r="C166" s="29"/>
      <c r="AB166" s="30"/>
      <c r="AF166" s="30"/>
    </row>
    <row r="167" spans="3:32" s="28" customFormat="1" x14ac:dyDescent="0.3">
      <c r="C167" s="29"/>
      <c r="AB167" s="30"/>
      <c r="AF167" s="30"/>
    </row>
    <row r="168" spans="3:32" s="28" customFormat="1" x14ac:dyDescent="0.3">
      <c r="C168" s="29"/>
      <c r="AB168" s="30"/>
      <c r="AF168" s="30"/>
    </row>
    <row r="169" spans="3:32" s="28" customFormat="1" x14ac:dyDescent="0.3">
      <c r="C169" s="29"/>
      <c r="AB169" s="30"/>
      <c r="AF169" s="30"/>
    </row>
    <row r="170" spans="3:32" s="28" customFormat="1" x14ac:dyDescent="0.3">
      <c r="C170" s="29"/>
      <c r="AB170" s="30"/>
      <c r="AF170" s="30"/>
    </row>
    <row r="171" spans="3:32" s="28" customFormat="1" x14ac:dyDescent="0.3">
      <c r="C171" s="29"/>
      <c r="AB171" s="30"/>
      <c r="AF171" s="30"/>
    </row>
    <row r="172" spans="3:32" s="28" customFormat="1" x14ac:dyDescent="0.3">
      <c r="C172" s="29"/>
      <c r="AB172" s="30"/>
      <c r="AF172" s="30"/>
    </row>
    <row r="173" spans="3:32" s="28" customFormat="1" x14ac:dyDescent="0.3">
      <c r="C173" s="29"/>
      <c r="AB173" s="30"/>
      <c r="AF173" s="30"/>
    </row>
    <row r="174" spans="3:32" s="28" customFormat="1" x14ac:dyDescent="0.3">
      <c r="C174" s="29"/>
      <c r="AB174" s="30"/>
      <c r="AF174" s="30"/>
    </row>
    <row r="175" spans="3:32" s="28" customFormat="1" x14ac:dyDescent="0.3">
      <c r="C175" s="29"/>
      <c r="AB175" s="30"/>
      <c r="AF175" s="30"/>
    </row>
    <row r="176" spans="3:32" s="28" customFormat="1" x14ac:dyDescent="0.3">
      <c r="C176" s="29"/>
      <c r="AB176" s="30"/>
      <c r="AF176" s="30"/>
    </row>
    <row r="177" spans="3:32" s="28" customFormat="1" x14ac:dyDescent="0.3">
      <c r="C177" s="29"/>
      <c r="AB177" s="30"/>
      <c r="AF177" s="30"/>
    </row>
    <row r="178" spans="3:32" s="28" customFormat="1" x14ac:dyDescent="0.3">
      <c r="C178" s="29"/>
      <c r="AB178" s="30"/>
      <c r="AF178" s="30"/>
    </row>
    <row r="179" spans="3:32" s="28" customFormat="1" x14ac:dyDescent="0.3">
      <c r="C179" s="29"/>
      <c r="AB179" s="30"/>
      <c r="AF179" s="30"/>
    </row>
    <row r="180" spans="3:32" s="28" customFormat="1" x14ac:dyDescent="0.3">
      <c r="C180" s="29"/>
      <c r="AB180" s="30"/>
      <c r="AF180" s="30"/>
    </row>
    <row r="181" spans="3:32" s="28" customFormat="1" x14ac:dyDescent="0.3">
      <c r="C181" s="29"/>
      <c r="AB181" s="30"/>
      <c r="AF181" s="30"/>
    </row>
    <row r="182" spans="3:32" s="28" customFormat="1" x14ac:dyDescent="0.3">
      <c r="C182" s="29"/>
      <c r="AB182" s="30"/>
      <c r="AF182" s="30"/>
    </row>
    <row r="183" spans="3:32" s="28" customFormat="1" x14ac:dyDescent="0.3">
      <c r="C183" s="29"/>
      <c r="AB183" s="30"/>
      <c r="AF183" s="30"/>
    </row>
    <row r="184" spans="3:32" s="28" customFormat="1" x14ac:dyDescent="0.3">
      <c r="C184" s="29"/>
      <c r="AB184" s="30"/>
      <c r="AF184" s="30"/>
    </row>
    <row r="185" spans="3:32" s="28" customFormat="1" x14ac:dyDescent="0.3">
      <c r="C185" s="29"/>
      <c r="AB185" s="30"/>
      <c r="AF185" s="30"/>
    </row>
    <row r="186" spans="3:32" s="28" customFormat="1" x14ac:dyDescent="0.3">
      <c r="C186" s="29"/>
      <c r="AB186" s="30"/>
      <c r="AF186" s="30"/>
    </row>
    <row r="187" spans="3:32" s="28" customFormat="1" x14ac:dyDescent="0.3">
      <c r="C187" s="29"/>
      <c r="AB187" s="30"/>
      <c r="AF187" s="30"/>
    </row>
    <row r="188" spans="3:32" s="28" customFormat="1" x14ac:dyDescent="0.3">
      <c r="C188" s="29"/>
      <c r="AB188" s="30"/>
      <c r="AF188" s="30"/>
    </row>
    <row r="189" spans="3:32" s="28" customFormat="1" x14ac:dyDescent="0.3">
      <c r="C189" s="29"/>
      <c r="AB189" s="30"/>
      <c r="AF189" s="30"/>
    </row>
    <row r="190" spans="3:32" s="28" customFormat="1" x14ac:dyDescent="0.3">
      <c r="C190" s="29"/>
      <c r="AB190" s="30"/>
      <c r="AF190" s="30"/>
    </row>
    <row r="191" spans="3:32" s="28" customFormat="1" x14ac:dyDescent="0.3">
      <c r="C191" s="29"/>
      <c r="AB191" s="30"/>
      <c r="AF191" s="30"/>
    </row>
    <row r="192" spans="3:32" s="28" customFormat="1" x14ac:dyDescent="0.3">
      <c r="C192" s="29"/>
      <c r="AB192" s="30"/>
      <c r="AF192" s="30"/>
    </row>
    <row r="193" spans="3:32" s="28" customFormat="1" x14ac:dyDescent="0.3">
      <c r="C193" s="29"/>
      <c r="AB193" s="30"/>
      <c r="AF193" s="30"/>
    </row>
    <row r="194" spans="3:32" s="28" customFormat="1" x14ac:dyDescent="0.3">
      <c r="C194" s="29"/>
      <c r="AB194" s="30"/>
      <c r="AF194" s="30"/>
    </row>
    <row r="195" spans="3:32" s="28" customFormat="1" x14ac:dyDescent="0.3">
      <c r="C195" s="29"/>
      <c r="AB195" s="30"/>
      <c r="AF195" s="30"/>
    </row>
    <row r="196" spans="3:32" s="28" customFormat="1" x14ac:dyDescent="0.3">
      <c r="C196" s="29"/>
      <c r="AB196" s="30"/>
      <c r="AF196" s="30"/>
    </row>
    <row r="197" spans="3:32" s="28" customFormat="1" x14ac:dyDescent="0.3">
      <c r="C197" s="29"/>
      <c r="AB197" s="30"/>
      <c r="AF197" s="30"/>
    </row>
    <row r="198" spans="3:32" s="28" customFormat="1" x14ac:dyDescent="0.3">
      <c r="C198" s="29"/>
      <c r="AB198" s="30"/>
      <c r="AF198" s="30"/>
    </row>
    <row r="199" spans="3:32" s="28" customFormat="1" x14ac:dyDescent="0.3">
      <c r="C199" s="29"/>
      <c r="AB199" s="30"/>
      <c r="AF199" s="30"/>
    </row>
    <row r="200" spans="3:32" s="28" customFormat="1" x14ac:dyDescent="0.3">
      <c r="C200" s="29"/>
      <c r="AB200" s="30"/>
      <c r="AF200" s="30"/>
    </row>
    <row r="201" spans="3:32" s="28" customFormat="1" x14ac:dyDescent="0.3">
      <c r="C201" s="29"/>
      <c r="AB201" s="30"/>
      <c r="AF201" s="30"/>
    </row>
    <row r="202" spans="3:32" s="28" customFormat="1" x14ac:dyDescent="0.3">
      <c r="C202" s="29"/>
      <c r="AB202" s="30"/>
      <c r="AF202" s="30"/>
    </row>
    <row r="203" spans="3:32" s="28" customFormat="1" x14ac:dyDescent="0.3">
      <c r="C203" s="29"/>
      <c r="AB203" s="30"/>
      <c r="AF203" s="30"/>
    </row>
    <row r="204" spans="3:32" s="28" customFormat="1" x14ac:dyDescent="0.3">
      <c r="C204" s="29"/>
      <c r="AB204" s="30"/>
      <c r="AF204" s="30"/>
    </row>
    <row r="205" spans="3:32" s="28" customFormat="1" x14ac:dyDescent="0.3">
      <c r="C205" s="29"/>
      <c r="AB205" s="30"/>
      <c r="AF205" s="30"/>
    </row>
    <row r="206" spans="3:32" s="28" customFormat="1" x14ac:dyDescent="0.3">
      <c r="C206" s="29"/>
      <c r="AB206" s="30"/>
      <c r="AF206" s="30"/>
    </row>
    <row r="207" spans="3:32" s="28" customFormat="1" x14ac:dyDescent="0.3">
      <c r="C207" s="29"/>
      <c r="AB207" s="30"/>
      <c r="AF207" s="30"/>
    </row>
    <row r="208" spans="3:32" s="28" customFormat="1" x14ac:dyDescent="0.3">
      <c r="C208" s="29"/>
      <c r="AB208" s="30"/>
      <c r="AF208" s="30"/>
    </row>
    <row r="209" spans="3:32" s="28" customFormat="1" x14ac:dyDescent="0.3">
      <c r="C209" s="29"/>
      <c r="AB209" s="30"/>
      <c r="AF209" s="30"/>
    </row>
    <row r="210" spans="3:32" s="28" customFormat="1" x14ac:dyDescent="0.3">
      <c r="C210" s="29"/>
      <c r="AB210" s="30"/>
      <c r="AF210" s="30"/>
    </row>
    <row r="211" spans="3:32" s="28" customFormat="1" x14ac:dyDescent="0.3">
      <c r="C211" s="29"/>
      <c r="AB211" s="30"/>
      <c r="AF211" s="30"/>
    </row>
    <row r="212" spans="3:32" s="28" customFormat="1" x14ac:dyDescent="0.3">
      <c r="C212" s="29"/>
      <c r="AB212" s="30"/>
      <c r="AF212" s="30"/>
    </row>
    <row r="213" spans="3:32" s="28" customFormat="1" x14ac:dyDescent="0.3">
      <c r="C213" s="29"/>
      <c r="AB213" s="30"/>
      <c r="AF213" s="30"/>
    </row>
    <row r="214" spans="3:32" s="28" customFormat="1" x14ac:dyDescent="0.3">
      <c r="C214" s="29"/>
      <c r="AB214" s="30"/>
      <c r="AF214" s="30"/>
    </row>
    <row r="215" spans="3:32" s="28" customFormat="1" x14ac:dyDescent="0.3">
      <c r="C215" s="29"/>
      <c r="AB215" s="30"/>
      <c r="AF215" s="30"/>
    </row>
    <row r="216" spans="3:32" s="28" customFormat="1" x14ac:dyDescent="0.3">
      <c r="C216" s="29"/>
      <c r="AB216" s="30"/>
      <c r="AF216" s="30"/>
    </row>
    <row r="217" spans="3:32" s="28" customFormat="1" x14ac:dyDescent="0.3">
      <c r="C217" s="29"/>
      <c r="AB217" s="30"/>
      <c r="AF217" s="30"/>
    </row>
    <row r="218" spans="3:32" s="28" customFormat="1" x14ac:dyDescent="0.3">
      <c r="C218" s="29"/>
      <c r="AB218" s="30"/>
      <c r="AF218" s="30"/>
    </row>
    <row r="219" spans="3:32" s="28" customFormat="1" x14ac:dyDescent="0.3">
      <c r="C219" s="29"/>
      <c r="AB219" s="30"/>
      <c r="AF219" s="30"/>
    </row>
    <row r="220" spans="3:32" s="28" customFormat="1" x14ac:dyDescent="0.3">
      <c r="C220" s="29"/>
      <c r="AB220" s="30"/>
      <c r="AF220" s="30"/>
    </row>
    <row r="221" spans="3:32" s="28" customFormat="1" x14ac:dyDescent="0.3">
      <c r="C221" s="29"/>
      <c r="AB221" s="30"/>
      <c r="AF221" s="30"/>
    </row>
    <row r="222" spans="3:32" s="28" customFormat="1" x14ac:dyDescent="0.3">
      <c r="C222" s="29"/>
      <c r="AB222" s="30"/>
      <c r="AF222" s="30"/>
    </row>
    <row r="223" spans="3:32" s="28" customFormat="1" x14ac:dyDescent="0.3">
      <c r="C223" s="29"/>
      <c r="AB223" s="30"/>
      <c r="AF223" s="30"/>
    </row>
    <row r="224" spans="3:32" s="28" customFormat="1" x14ac:dyDescent="0.3">
      <c r="C224" s="29"/>
      <c r="AB224" s="30"/>
      <c r="AF224" s="30"/>
    </row>
    <row r="225" spans="3:32" s="28" customFormat="1" x14ac:dyDescent="0.3">
      <c r="C225" s="29"/>
      <c r="AB225" s="30"/>
      <c r="AF225" s="30"/>
    </row>
    <row r="226" spans="3:32" s="28" customFormat="1" x14ac:dyDescent="0.3">
      <c r="C226" s="29"/>
      <c r="AB226" s="30"/>
      <c r="AF226" s="30"/>
    </row>
    <row r="227" spans="3:32" s="28" customFormat="1" x14ac:dyDescent="0.3">
      <c r="C227" s="29"/>
      <c r="AB227" s="30"/>
      <c r="AF227" s="30"/>
    </row>
    <row r="228" spans="3:32" s="28" customFormat="1" x14ac:dyDescent="0.3">
      <c r="C228" s="29"/>
      <c r="AB228" s="30"/>
      <c r="AF228" s="30"/>
    </row>
    <row r="229" spans="3:32" s="28" customFormat="1" x14ac:dyDescent="0.3">
      <c r="C229" s="29"/>
      <c r="AB229" s="30"/>
      <c r="AF229" s="30"/>
    </row>
    <row r="230" spans="3:32" s="28" customFormat="1" x14ac:dyDescent="0.3">
      <c r="C230" s="29"/>
      <c r="AB230" s="30"/>
      <c r="AF230" s="30"/>
    </row>
    <row r="231" spans="3:32" s="28" customFormat="1" x14ac:dyDescent="0.3">
      <c r="C231" s="29"/>
      <c r="AB231" s="30"/>
      <c r="AF231" s="30"/>
    </row>
    <row r="232" spans="3:32" s="28" customFormat="1" x14ac:dyDescent="0.3">
      <c r="C232" s="29"/>
      <c r="AB232" s="30"/>
      <c r="AF232" s="30"/>
    </row>
    <row r="233" spans="3:32" s="28" customFormat="1" x14ac:dyDescent="0.3">
      <c r="C233" s="29"/>
      <c r="AB233" s="30"/>
      <c r="AF233" s="30"/>
    </row>
    <row r="234" spans="3:32" s="28" customFormat="1" x14ac:dyDescent="0.3">
      <c r="C234" s="29"/>
      <c r="AB234" s="30"/>
      <c r="AF234" s="30"/>
    </row>
    <row r="235" spans="3:32" s="28" customFormat="1" x14ac:dyDescent="0.3">
      <c r="C235" s="29"/>
      <c r="AB235" s="30"/>
      <c r="AF235" s="30"/>
    </row>
    <row r="236" spans="3:32" s="28" customFormat="1" x14ac:dyDescent="0.3">
      <c r="C236" s="29"/>
      <c r="AB236" s="30"/>
      <c r="AF236" s="30"/>
    </row>
    <row r="237" spans="3:32" s="28" customFormat="1" x14ac:dyDescent="0.3">
      <c r="C237" s="29"/>
      <c r="AB237" s="30"/>
      <c r="AF237" s="30"/>
    </row>
    <row r="238" spans="3:32" s="28" customFormat="1" x14ac:dyDescent="0.3">
      <c r="C238" s="29"/>
      <c r="AB238" s="30"/>
      <c r="AF238" s="30"/>
    </row>
    <row r="239" spans="3:32" s="28" customFormat="1" x14ac:dyDescent="0.3">
      <c r="C239" s="29"/>
      <c r="AB239" s="30"/>
      <c r="AF239" s="30"/>
    </row>
    <row r="240" spans="3:32" s="28" customFormat="1" x14ac:dyDescent="0.3">
      <c r="C240" s="29"/>
      <c r="AB240" s="30"/>
      <c r="AF240" s="30"/>
    </row>
    <row r="241" spans="3:32" s="28" customFormat="1" x14ac:dyDescent="0.3">
      <c r="C241" s="29"/>
      <c r="AB241" s="30"/>
      <c r="AF241" s="30"/>
    </row>
    <row r="242" spans="3:32" s="28" customFormat="1" x14ac:dyDescent="0.3">
      <c r="C242" s="29"/>
      <c r="AB242" s="30"/>
      <c r="AF242" s="30"/>
    </row>
    <row r="243" spans="3:32" s="28" customFormat="1" x14ac:dyDescent="0.3">
      <c r="C243" s="29"/>
      <c r="AB243" s="30"/>
      <c r="AF243" s="30"/>
    </row>
    <row r="244" spans="3:32" s="28" customFormat="1" x14ac:dyDescent="0.3">
      <c r="C244" s="29"/>
      <c r="AB244" s="30"/>
      <c r="AF244" s="30"/>
    </row>
    <row r="245" spans="3:32" s="28" customFormat="1" x14ac:dyDescent="0.3">
      <c r="C245" s="29"/>
      <c r="AB245" s="30"/>
      <c r="AF245" s="30"/>
    </row>
    <row r="246" spans="3:32" s="28" customFormat="1" x14ac:dyDescent="0.3">
      <c r="C246" s="29"/>
      <c r="AB246" s="30"/>
      <c r="AF246" s="30"/>
    </row>
    <row r="247" spans="3:32" s="28" customFormat="1" x14ac:dyDescent="0.3">
      <c r="C247" s="29"/>
      <c r="AB247" s="30"/>
      <c r="AF247" s="30"/>
    </row>
    <row r="248" spans="3:32" s="28" customFormat="1" x14ac:dyDescent="0.3">
      <c r="C248" s="29"/>
      <c r="AB248" s="30"/>
      <c r="AF248" s="30"/>
    </row>
  </sheetData>
  <mergeCells count="9">
    <mergeCell ref="F121:K121"/>
    <mergeCell ref="L121:R121"/>
    <mergeCell ref="S121:W121"/>
    <mergeCell ref="C121:E121"/>
    <mergeCell ref="C82:E82"/>
    <mergeCell ref="F82:J82"/>
    <mergeCell ref="K82:P82"/>
    <mergeCell ref="Q82:W82"/>
    <mergeCell ref="X82:AB8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9613-57F1-4A7A-9FE3-CD19A0763D9D}">
  <dimension ref="A1:U1305"/>
  <sheetViews>
    <sheetView workbookViewId="0">
      <selection activeCell="H6" sqref="H6"/>
    </sheetView>
  </sheetViews>
  <sheetFormatPr defaultColWidth="8.77734375" defaultRowHeight="14.4" outlineLevelCol="1" x14ac:dyDescent="0.3"/>
  <cols>
    <col min="1" max="1" width="23.77734375" style="2" customWidth="1"/>
    <col min="2" max="2" width="13.5546875" style="2" bestFit="1" customWidth="1"/>
    <col min="3" max="3" width="12" style="2" hidden="1" customWidth="1"/>
    <col min="4" max="4" width="8.77734375" style="2"/>
    <col min="5" max="5" width="8" style="2" bestFit="1" customWidth="1"/>
    <col min="6" max="6" width="11" style="2" bestFit="1" customWidth="1"/>
    <col min="7" max="7" width="16.21875" style="2" bestFit="1" customWidth="1"/>
    <col min="8" max="8" width="12.21875" style="2" hidden="1" customWidth="1" outlineLevel="1"/>
    <col min="9" max="10" width="10.21875" style="2" hidden="1" customWidth="1" outlineLevel="1"/>
    <col min="11" max="11" width="12.21875" style="2" bestFit="1" customWidth="1" collapsed="1"/>
    <col min="12" max="13" width="13.77734375" style="2" bestFit="1" customWidth="1"/>
    <col min="14" max="14" width="16.109375" style="2" bestFit="1" customWidth="1"/>
    <col min="15" max="15" width="15.6640625" style="2" bestFit="1" customWidth="1"/>
    <col min="16" max="16" width="4.21875" style="2" hidden="1" customWidth="1"/>
    <col min="17" max="18" width="8.77734375" style="2"/>
    <col min="19" max="19" width="14.21875" style="2" hidden="1" customWidth="1"/>
    <col min="20" max="21" width="0" style="2" hidden="1" customWidth="1"/>
    <col min="22" max="16384" width="8.77734375" style="2"/>
  </cols>
  <sheetData>
    <row r="1" spans="1:21" x14ac:dyDescent="0.3">
      <c r="A1" s="15" t="s">
        <v>26</v>
      </c>
    </row>
    <row r="2" spans="1:21" x14ac:dyDescent="0.3">
      <c r="A2" s="15" t="s">
        <v>27</v>
      </c>
    </row>
    <row r="5" spans="1:21" ht="28.8" x14ac:dyDescent="0.3">
      <c r="A5" s="16" t="s">
        <v>28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2">
        <f>SUM(P6:P1305)</f>
        <v>1300</v>
      </c>
      <c r="S5" s="4"/>
      <c r="T5" s="5"/>
      <c r="U5" s="5" t="s">
        <v>14</v>
      </c>
    </row>
    <row r="6" spans="1:21" x14ac:dyDescent="0.3">
      <c r="A6" s="2" t="s">
        <v>29</v>
      </c>
      <c r="B6" s="6">
        <f>'Buy or Rent'!C17*(1-'Buy or Rent'!C18)</f>
        <v>1120000</v>
      </c>
      <c r="E6" s="7">
        <v>1</v>
      </c>
      <c r="F6" s="14">
        <v>45261</v>
      </c>
      <c r="G6" s="8">
        <f>B6</f>
        <v>1120000</v>
      </c>
      <c r="H6" s="8">
        <f>IF(G6&gt;1,-PMT($B$8*$C$10,$B$7/$C$10,$G$6,0),0)</f>
        <v>7562.320207093564</v>
      </c>
      <c r="I6" s="8">
        <v>0</v>
      </c>
      <c r="J6" s="8">
        <v>0</v>
      </c>
      <c r="K6" s="8">
        <f>H6+I6+J6</f>
        <v>7562.320207093564</v>
      </c>
      <c r="L6" s="8">
        <f>K6-M6</f>
        <v>1495.6535404268971</v>
      </c>
      <c r="M6" s="8">
        <f>G6*$C$10*$B$8</f>
        <v>6066.666666666667</v>
      </c>
      <c r="N6" s="8">
        <f>G6-L6</f>
        <v>1118504.3464595731</v>
      </c>
      <c r="O6" s="8">
        <f>M6</f>
        <v>6066.666666666667</v>
      </c>
      <c r="P6" s="2">
        <f>IF(N6&gt;0,1,0)</f>
        <v>1</v>
      </c>
      <c r="R6" s="9"/>
      <c r="S6" s="2" t="s">
        <v>15</v>
      </c>
      <c r="T6" s="2">
        <v>14</v>
      </c>
      <c r="U6" s="2">
        <f>14/365</f>
        <v>3.8356164383561646E-2</v>
      </c>
    </row>
    <row r="7" spans="1:21" x14ac:dyDescent="0.3">
      <c r="A7" s="2" t="s">
        <v>17</v>
      </c>
      <c r="B7" s="18">
        <f>'Buy or Rent'!C21</f>
        <v>25</v>
      </c>
      <c r="E7" s="7">
        <v>2</v>
      </c>
      <c r="F7" s="10">
        <f>DATE(YEAR(F6),MONTH(F6)+IF($B$9="Monthly",1,0),DAY(F6)+IF($B$9="Biweekly",14,0))</f>
        <v>45292</v>
      </c>
      <c r="G7" s="8">
        <f>N6</f>
        <v>1118504.3464595731</v>
      </c>
      <c r="H7" s="8">
        <f t="shared" ref="H7:H70" si="0">IF(G7&gt;1,-PMT($B$8*$C$10,$B$7/$C$10,$G$6,0),0)</f>
        <v>7562.320207093564</v>
      </c>
      <c r="I7" s="8">
        <v>0</v>
      </c>
      <c r="J7" s="8">
        <v>0</v>
      </c>
      <c r="K7" s="8">
        <f t="shared" ref="K7:K70" si="1">H7+I7+J7</f>
        <v>7562.320207093564</v>
      </c>
      <c r="L7" s="8">
        <f t="shared" ref="L7:L70" si="2">K7-M7</f>
        <v>1503.754997104209</v>
      </c>
      <c r="M7" s="8">
        <f>G7*$C$10*$B$8</f>
        <v>6058.565209989355</v>
      </c>
      <c r="N7" s="8">
        <f t="shared" ref="N7:N70" si="3">G7-L7</f>
        <v>1117000.591462469</v>
      </c>
      <c r="O7" s="8">
        <f>M7+O6</f>
        <v>12125.231876656022</v>
      </c>
      <c r="P7" s="2">
        <f t="shared" ref="P7:P70" si="4">IF(N7&gt;0,1,0)</f>
        <v>1</v>
      </c>
      <c r="R7" s="9"/>
      <c r="S7" s="2" t="s">
        <v>16</v>
      </c>
      <c r="T7" s="2">
        <v>30</v>
      </c>
      <c r="U7" s="2">
        <f>1/12</f>
        <v>8.3333333333333329E-2</v>
      </c>
    </row>
    <row r="8" spans="1:21" x14ac:dyDescent="0.3">
      <c r="A8" s="2" t="s">
        <v>19</v>
      </c>
      <c r="B8" s="19">
        <f>'Buy or Rent'!C20</f>
        <v>6.5000000000000002E-2</v>
      </c>
      <c r="E8" s="7">
        <v>3</v>
      </c>
      <c r="F8" s="10">
        <f>DATE(YEAR(F7),MONTH(F7)+IF($B$9="Monthly",1,0),DAY(F7)+IF($B$9="Biweekly",14,0))</f>
        <v>45323</v>
      </c>
      <c r="G8" s="8">
        <f t="shared" ref="G8:G71" si="5">N7</f>
        <v>1117000.591462469</v>
      </c>
      <c r="H8" s="8">
        <f t="shared" si="0"/>
        <v>7562.320207093564</v>
      </c>
      <c r="I8" s="8">
        <v>0</v>
      </c>
      <c r="J8" s="8">
        <v>0</v>
      </c>
      <c r="K8" s="8">
        <f t="shared" si="1"/>
        <v>7562.320207093564</v>
      </c>
      <c r="L8" s="8">
        <f t="shared" si="2"/>
        <v>1511.9003366718571</v>
      </c>
      <c r="M8" s="8">
        <f>G8*$C$10*$B$8</f>
        <v>6050.4198704217069</v>
      </c>
      <c r="N8" s="8">
        <f t="shared" si="3"/>
        <v>1115488.6911257971</v>
      </c>
      <c r="O8" s="8">
        <f t="shared" ref="O8:O71" si="6">M8+O7</f>
        <v>18175.651747077729</v>
      </c>
      <c r="P8" s="2">
        <f t="shared" si="4"/>
        <v>1</v>
      </c>
      <c r="R8" s="9"/>
    </row>
    <row r="9" spans="1:21" x14ac:dyDescent="0.3">
      <c r="A9" s="2" t="s">
        <v>18</v>
      </c>
      <c r="B9" s="17" t="s">
        <v>16</v>
      </c>
      <c r="E9" s="7">
        <v>4</v>
      </c>
      <c r="F9" s="10">
        <f>DATE(YEAR(F8),MONTH(F8)+IF($B$9="Monthly",1,0),DAY(F8)+IF($B$9="Biweekly",14,0))</f>
        <v>45352</v>
      </c>
      <c r="G9" s="8">
        <f t="shared" si="5"/>
        <v>1115488.6911257971</v>
      </c>
      <c r="H9" s="8">
        <f t="shared" si="0"/>
        <v>7562.320207093564</v>
      </c>
      <c r="I9" s="8">
        <v>0</v>
      </c>
      <c r="J9" s="8">
        <v>0</v>
      </c>
      <c r="K9" s="8">
        <f t="shared" si="1"/>
        <v>7562.320207093564</v>
      </c>
      <c r="L9" s="8">
        <f t="shared" si="2"/>
        <v>1520.08979682883</v>
      </c>
      <c r="M9" s="8">
        <f>G9*$C$10*$B$8</f>
        <v>6042.230410264734</v>
      </c>
      <c r="N9" s="8">
        <f t="shared" si="3"/>
        <v>1113968.6013289683</v>
      </c>
      <c r="O9" s="8">
        <f t="shared" si="6"/>
        <v>24217.882157342465</v>
      </c>
      <c r="P9" s="2">
        <f t="shared" si="4"/>
        <v>1</v>
      </c>
      <c r="R9" s="9"/>
    </row>
    <row r="10" spans="1:21" x14ac:dyDescent="0.3">
      <c r="A10" s="2" t="s">
        <v>20</v>
      </c>
      <c r="B10" s="11">
        <f>MAX(O:O)</f>
        <v>1148696.0621287951</v>
      </c>
      <c r="C10" s="2">
        <f>INDEX(U6:U7,MATCH(B9,S6:S7))</f>
        <v>8.3333333333333329E-2</v>
      </c>
      <c r="E10" s="7">
        <v>5</v>
      </c>
      <c r="F10" s="10">
        <f>DATE(YEAR(F9),MONTH(F9)+IF($B$9="Monthly",1,0),DAY(F9)+IF($B$9="Biweekly",14,0))</f>
        <v>45383</v>
      </c>
      <c r="G10" s="8">
        <f t="shared" si="5"/>
        <v>1113968.6013289683</v>
      </c>
      <c r="H10" s="8">
        <f t="shared" si="0"/>
        <v>7562.320207093564</v>
      </c>
      <c r="I10" s="8">
        <v>0</v>
      </c>
      <c r="J10" s="8">
        <v>0</v>
      </c>
      <c r="K10" s="8">
        <f t="shared" si="1"/>
        <v>7562.320207093564</v>
      </c>
      <c r="L10" s="8">
        <f t="shared" si="2"/>
        <v>1528.3236165616518</v>
      </c>
      <c r="M10" s="8">
        <f>G10*$C$10*$B$8</f>
        <v>6033.9965905319123</v>
      </c>
      <c r="N10" s="8">
        <f t="shared" si="3"/>
        <v>1112440.2777124066</v>
      </c>
      <c r="O10" s="8">
        <f t="shared" si="6"/>
        <v>30251.878747874376</v>
      </c>
      <c r="P10" s="2">
        <f t="shared" si="4"/>
        <v>1</v>
      </c>
      <c r="R10" s="9"/>
    </row>
    <row r="11" spans="1:21" x14ac:dyDescent="0.3">
      <c r="E11" s="7">
        <v>6</v>
      </c>
      <c r="F11" s="10">
        <f>DATE(YEAR(F10),MONTH(F10)+IF($B$9="Monthly",1,0),DAY(F10)+IF($B$9="Biweekly",14,0))</f>
        <v>45413</v>
      </c>
      <c r="G11" s="8">
        <f t="shared" si="5"/>
        <v>1112440.2777124066</v>
      </c>
      <c r="H11" s="8">
        <f t="shared" si="0"/>
        <v>7562.320207093564</v>
      </c>
      <c r="I11" s="8">
        <v>0</v>
      </c>
      <c r="J11" s="8">
        <v>0</v>
      </c>
      <c r="K11" s="8">
        <f t="shared" si="1"/>
        <v>7562.320207093564</v>
      </c>
      <c r="L11" s="8">
        <f t="shared" si="2"/>
        <v>1536.602036151362</v>
      </c>
      <c r="M11" s="8">
        <f>G11*$C$10*$B$8</f>
        <v>6025.7181709422021</v>
      </c>
      <c r="N11" s="8">
        <f t="shared" si="3"/>
        <v>1110903.6756762553</v>
      </c>
      <c r="O11" s="8">
        <f t="shared" si="6"/>
        <v>36277.596918816576</v>
      </c>
      <c r="P11" s="2">
        <f t="shared" si="4"/>
        <v>1</v>
      </c>
      <c r="R11" s="9"/>
    </row>
    <row r="12" spans="1:21" x14ac:dyDescent="0.3">
      <c r="C12" s="20"/>
      <c r="E12" s="7">
        <v>7</v>
      </c>
      <c r="F12" s="10">
        <f>DATE(YEAR(F11),MONTH(F11)+IF($B$9="Monthly",1,0),DAY(F11)+IF($B$9="Biweekly",14,0))</f>
        <v>45444</v>
      </c>
      <c r="G12" s="8">
        <f t="shared" si="5"/>
        <v>1110903.6756762553</v>
      </c>
      <c r="H12" s="8">
        <f t="shared" si="0"/>
        <v>7562.320207093564</v>
      </c>
      <c r="I12" s="8">
        <v>0</v>
      </c>
      <c r="J12" s="8">
        <v>0</v>
      </c>
      <c r="K12" s="8">
        <f t="shared" si="1"/>
        <v>7562.320207093564</v>
      </c>
      <c r="L12" s="8">
        <f t="shared" si="2"/>
        <v>1544.9252971805145</v>
      </c>
      <c r="M12" s="8">
        <f>G12*$C$10*$B$8</f>
        <v>6017.3949099130496</v>
      </c>
      <c r="N12" s="8">
        <f t="shared" si="3"/>
        <v>1109358.7503790748</v>
      </c>
      <c r="O12" s="8">
        <f t="shared" si="6"/>
        <v>42294.991828729624</v>
      </c>
      <c r="P12" s="2">
        <f t="shared" si="4"/>
        <v>1</v>
      </c>
      <c r="R12" s="9"/>
    </row>
    <row r="13" spans="1:21" x14ac:dyDescent="0.3">
      <c r="B13" s="6"/>
      <c r="E13" s="7">
        <v>8</v>
      </c>
      <c r="F13" s="10">
        <f>DATE(YEAR(F12),MONTH(F12)+IF($B$9="Monthly",1,0),DAY(F12)+IF($B$9="Biweekly",14,0))</f>
        <v>45474</v>
      </c>
      <c r="G13" s="8">
        <f t="shared" si="5"/>
        <v>1109358.7503790748</v>
      </c>
      <c r="H13" s="8">
        <f t="shared" si="0"/>
        <v>7562.320207093564</v>
      </c>
      <c r="I13" s="8">
        <v>0</v>
      </c>
      <c r="J13" s="8">
        <v>0</v>
      </c>
      <c r="K13" s="8">
        <f t="shared" si="1"/>
        <v>7562.320207093564</v>
      </c>
      <c r="L13" s="8">
        <f t="shared" si="2"/>
        <v>1553.2936425402422</v>
      </c>
      <c r="M13" s="8">
        <f>G13*$C$10*$B$8</f>
        <v>6009.0265645533218</v>
      </c>
      <c r="N13" s="8">
        <f t="shared" si="3"/>
        <v>1107805.4567365346</v>
      </c>
      <c r="O13" s="8">
        <f t="shared" si="6"/>
        <v>48304.018393282946</v>
      </c>
      <c r="P13" s="2">
        <f t="shared" si="4"/>
        <v>1</v>
      </c>
      <c r="R13" s="9"/>
    </row>
    <row r="14" spans="1:21" x14ac:dyDescent="0.3">
      <c r="E14" s="7">
        <v>9</v>
      </c>
      <c r="F14" s="10">
        <f>DATE(YEAR(F13),MONTH(F13)+IF($B$9="Monthly",1,0),DAY(F13)+IF($B$9="Biweekly",14,0))</f>
        <v>45505</v>
      </c>
      <c r="G14" s="8">
        <f t="shared" si="5"/>
        <v>1107805.4567365346</v>
      </c>
      <c r="H14" s="8">
        <f t="shared" si="0"/>
        <v>7562.320207093564</v>
      </c>
      <c r="I14" s="8">
        <v>0</v>
      </c>
      <c r="J14" s="8">
        <v>0</v>
      </c>
      <c r="K14" s="8">
        <f t="shared" si="1"/>
        <v>7562.320207093564</v>
      </c>
      <c r="L14" s="8">
        <f t="shared" si="2"/>
        <v>1561.7073164373351</v>
      </c>
      <c r="M14" s="8">
        <f>G14*$C$10*$B$8</f>
        <v>6000.612890656229</v>
      </c>
      <c r="N14" s="8">
        <f t="shared" si="3"/>
        <v>1106243.7494200973</v>
      </c>
      <c r="O14" s="8">
        <f t="shared" si="6"/>
        <v>54304.631283939176</v>
      </c>
      <c r="P14" s="2">
        <f t="shared" si="4"/>
        <v>1</v>
      </c>
      <c r="R14" s="9"/>
    </row>
    <row r="15" spans="1:21" x14ac:dyDescent="0.3">
      <c r="E15" s="7">
        <v>10</v>
      </c>
      <c r="F15" s="10">
        <f>DATE(YEAR(F14),MONTH(F14)+IF($B$9="Monthly",1,0),DAY(F14)+IF($B$9="Biweekly",14,0))</f>
        <v>45536</v>
      </c>
      <c r="G15" s="8">
        <f t="shared" si="5"/>
        <v>1106243.7494200973</v>
      </c>
      <c r="H15" s="8">
        <f t="shared" si="0"/>
        <v>7562.320207093564</v>
      </c>
      <c r="I15" s="8">
        <v>0</v>
      </c>
      <c r="J15" s="8">
        <v>0</v>
      </c>
      <c r="K15" s="8">
        <f t="shared" si="1"/>
        <v>7562.320207093564</v>
      </c>
      <c r="L15" s="8">
        <f t="shared" si="2"/>
        <v>1570.1665644013701</v>
      </c>
      <c r="M15" s="8">
        <f>G15*$C$10*$B$8</f>
        <v>5992.1536426921939</v>
      </c>
      <c r="N15" s="8">
        <f t="shared" si="3"/>
        <v>1104673.5828556959</v>
      </c>
      <c r="O15" s="8">
        <f t="shared" si="6"/>
        <v>60296.784926631371</v>
      </c>
      <c r="P15" s="2">
        <f t="shared" si="4"/>
        <v>1</v>
      </c>
      <c r="R15" s="9"/>
    </row>
    <row r="16" spans="1:21" x14ac:dyDescent="0.3">
      <c r="B16" s="4"/>
      <c r="E16" s="7">
        <v>11</v>
      </c>
      <c r="F16" s="10">
        <f>DATE(YEAR(F15),MONTH(F15)+IF($B$9="Monthly",1,0),DAY(F15)+IF($B$9="Biweekly",14,0))</f>
        <v>45566</v>
      </c>
      <c r="G16" s="8">
        <f t="shared" si="5"/>
        <v>1104673.5828556959</v>
      </c>
      <c r="H16" s="8">
        <f t="shared" si="0"/>
        <v>7562.320207093564</v>
      </c>
      <c r="I16" s="8">
        <v>0</v>
      </c>
      <c r="J16" s="8">
        <v>0</v>
      </c>
      <c r="K16" s="8">
        <f t="shared" si="1"/>
        <v>7562.320207093564</v>
      </c>
      <c r="L16" s="8">
        <f t="shared" si="2"/>
        <v>1578.6716332918786</v>
      </c>
      <c r="M16" s="8">
        <f>G16*$C$10*$B$8</f>
        <v>5983.6485738016854</v>
      </c>
      <c r="N16" s="8">
        <f t="shared" si="3"/>
        <v>1103094.9112224039</v>
      </c>
      <c r="O16" s="8">
        <f t="shared" si="6"/>
        <v>66280.43350043305</v>
      </c>
      <c r="P16" s="2">
        <f t="shared" si="4"/>
        <v>1</v>
      </c>
      <c r="R16" s="9"/>
    </row>
    <row r="17" spans="2:18" x14ac:dyDescent="0.3">
      <c r="E17" s="7">
        <v>12</v>
      </c>
      <c r="F17" s="10">
        <f>DATE(YEAR(F16),MONTH(F16)+IF($B$9="Monthly",1,0),DAY(F16)+IF($B$9="Biweekly",14,0))</f>
        <v>45597</v>
      </c>
      <c r="G17" s="8">
        <f t="shared" si="5"/>
        <v>1103094.9112224039</v>
      </c>
      <c r="H17" s="8">
        <f t="shared" si="0"/>
        <v>7562.320207093564</v>
      </c>
      <c r="I17" s="8">
        <v>0</v>
      </c>
      <c r="J17" s="8">
        <v>0</v>
      </c>
      <c r="K17" s="8">
        <f t="shared" si="1"/>
        <v>7562.320207093564</v>
      </c>
      <c r="L17" s="8">
        <f t="shared" si="2"/>
        <v>1587.2227713055427</v>
      </c>
      <c r="M17" s="8">
        <f>G17*$C$10*$B$8</f>
        <v>5975.0974357880214</v>
      </c>
      <c r="N17" s="8">
        <f t="shared" si="3"/>
        <v>1101507.6884510983</v>
      </c>
      <c r="O17" s="8">
        <f t="shared" si="6"/>
        <v>72255.530936221068</v>
      </c>
      <c r="P17" s="2">
        <f t="shared" si="4"/>
        <v>1</v>
      </c>
      <c r="R17" s="9"/>
    </row>
    <row r="18" spans="2:18" x14ac:dyDescent="0.3">
      <c r="B18" s="4"/>
      <c r="E18" s="7">
        <v>13</v>
      </c>
      <c r="F18" s="10">
        <f>DATE(YEAR(F17),MONTH(F17)+IF($B$9="Monthly",1,0),DAY(F17)+IF($B$9="Biweekly",14,0))</f>
        <v>45627</v>
      </c>
      <c r="G18" s="8">
        <f t="shared" si="5"/>
        <v>1101507.6884510983</v>
      </c>
      <c r="H18" s="8">
        <f t="shared" si="0"/>
        <v>7562.320207093564</v>
      </c>
      <c r="I18" s="8">
        <v>0</v>
      </c>
      <c r="J18" s="8">
        <v>0</v>
      </c>
      <c r="K18" s="8">
        <f t="shared" si="1"/>
        <v>7562.320207093564</v>
      </c>
      <c r="L18" s="8">
        <f t="shared" si="2"/>
        <v>1595.8202279834477</v>
      </c>
      <c r="M18" s="8">
        <f>G18*$C$10*$B$8</f>
        <v>5966.4999791101163</v>
      </c>
      <c r="N18" s="8">
        <f t="shared" si="3"/>
        <v>1099911.8682231149</v>
      </c>
      <c r="O18" s="8">
        <f t="shared" si="6"/>
        <v>78222.030915331183</v>
      </c>
      <c r="P18" s="2">
        <f t="shared" si="4"/>
        <v>1</v>
      </c>
      <c r="R18" s="9"/>
    </row>
    <row r="19" spans="2:18" x14ac:dyDescent="0.3">
      <c r="B19" s="6"/>
      <c r="E19" s="7">
        <v>14</v>
      </c>
      <c r="F19" s="10">
        <f>DATE(YEAR(F18),MONTH(F18)+IF($B$9="Monthly",1,0),DAY(F18)+IF($B$9="Biweekly",14,0))</f>
        <v>45658</v>
      </c>
      <c r="G19" s="8">
        <f t="shared" si="5"/>
        <v>1099911.8682231149</v>
      </c>
      <c r="H19" s="8">
        <f t="shared" si="0"/>
        <v>7562.320207093564</v>
      </c>
      <c r="I19" s="8">
        <v>0</v>
      </c>
      <c r="J19" s="8">
        <v>0</v>
      </c>
      <c r="K19" s="8">
        <f t="shared" si="1"/>
        <v>7562.320207093564</v>
      </c>
      <c r="L19" s="8">
        <f t="shared" si="2"/>
        <v>1604.4642542183583</v>
      </c>
      <c r="M19" s="8">
        <f>G19*$C$10*$B$8</f>
        <v>5957.8559528752057</v>
      </c>
      <c r="N19" s="8">
        <f t="shared" si="3"/>
        <v>1098307.4039688965</v>
      </c>
      <c r="O19" s="8">
        <f t="shared" si="6"/>
        <v>84179.886868206391</v>
      </c>
      <c r="P19" s="2">
        <f t="shared" si="4"/>
        <v>1</v>
      </c>
      <c r="R19" s="9"/>
    </row>
    <row r="20" spans="2:18" x14ac:dyDescent="0.3">
      <c r="B20" s="6"/>
      <c r="E20" s="7">
        <v>15</v>
      </c>
      <c r="F20" s="10">
        <f>DATE(YEAR(F19),MONTH(F19)+IF($B$9="Monthly",1,0),DAY(F19)+IF($B$9="Biweekly",14,0))</f>
        <v>45689</v>
      </c>
      <c r="G20" s="8">
        <f t="shared" si="5"/>
        <v>1098307.4039688965</v>
      </c>
      <c r="H20" s="8">
        <f t="shared" si="0"/>
        <v>7562.320207093564</v>
      </c>
      <c r="I20" s="8">
        <v>0</v>
      </c>
      <c r="J20" s="8">
        <v>0</v>
      </c>
      <c r="K20" s="8">
        <f t="shared" si="1"/>
        <v>7562.320207093564</v>
      </c>
      <c r="L20" s="8">
        <f t="shared" si="2"/>
        <v>1613.1551022620415</v>
      </c>
      <c r="M20" s="8">
        <f>G20*$C$10*$B$8</f>
        <v>5949.1651048315225</v>
      </c>
      <c r="N20" s="8">
        <f t="shared" si="3"/>
        <v>1096694.2488666344</v>
      </c>
      <c r="O20" s="8">
        <f t="shared" si="6"/>
        <v>90129.051973037916</v>
      </c>
      <c r="P20" s="2">
        <f t="shared" si="4"/>
        <v>1</v>
      </c>
      <c r="R20" s="9"/>
    </row>
    <row r="21" spans="2:18" x14ac:dyDescent="0.3">
      <c r="B21" s="12"/>
      <c r="E21" s="7">
        <v>16</v>
      </c>
      <c r="F21" s="10">
        <f>DATE(YEAR(F20),MONTH(F20)+IF($B$9="Monthly",1,0),DAY(F20)+IF($B$9="Biweekly",14,0))</f>
        <v>45717</v>
      </c>
      <c r="G21" s="8">
        <f t="shared" si="5"/>
        <v>1096694.2488666344</v>
      </c>
      <c r="H21" s="8">
        <f t="shared" si="0"/>
        <v>7562.320207093564</v>
      </c>
      <c r="I21" s="8">
        <v>0</v>
      </c>
      <c r="J21" s="8">
        <v>0</v>
      </c>
      <c r="K21" s="8">
        <f t="shared" si="1"/>
        <v>7562.320207093564</v>
      </c>
      <c r="L21" s="8">
        <f t="shared" si="2"/>
        <v>1621.8930257326283</v>
      </c>
      <c r="M21" s="8">
        <f>G21*$C$10*$B$8</f>
        <v>5940.4271813609357</v>
      </c>
      <c r="N21" s="8">
        <f t="shared" si="3"/>
        <v>1095072.3558409018</v>
      </c>
      <c r="O21" s="8">
        <f t="shared" si="6"/>
        <v>96069.479154398854</v>
      </c>
      <c r="P21" s="2">
        <f t="shared" si="4"/>
        <v>1</v>
      </c>
      <c r="R21" s="9"/>
    </row>
    <row r="22" spans="2:18" x14ac:dyDescent="0.3">
      <c r="B22" s="9"/>
      <c r="E22" s="7">
        <v>17</v>
      </c>
      <c r="F22" s="10">
        <f>DATE(YEAR(F21),MONTH(F21)+IF($B$9="Monthly",1,0),DAY(F21)+IF($B$9="Biweekly",14,0))</f>
        <v>45748</v>
      </c>
      <c r="G22" s="8">
        <f t="shared" si="5"/>
        <v>1095072.3558409018</v>
      </c>
      <c r="H22" s="8">
        <f t="shared" si="0"/>
        <v>7562.320207093564</v>
      </c>
      <c r="I22" s="8">
        <v>0</v>
      </c>
      <c r="J22" s="8">
        <v>0</v>
      </c>
      <c r="K22" s="8">
        <f t="shared" si="1"/>
        <v>7562.320207093564</v>
      </c>
      <c r="L22" s="8">
        <f t="shared" si="2"/>
        <v>1630.6782796220132</v>
      </c>
      <c r="M22" s="8">
        <f>G22*$C$10*$B$8</f>
        <v>5931.6419274715508</v>
      </c>
      <c r="N22" s="8">
        <f t="shared" si="3"/>
        <v>1093441.6775612799</v>
      </c>
      <c r="O22" s="8">
        <f t="shared" si="6"/>
        <v>102001.1210818704</v>
      </c>
      <c r="P22" s="2">
        <f t="shared" si="4"/>
        <v>1</v>
      </c>
      <c r="R22" s="9"/>
    </row>
    <row r="23" spans="2:18" x14ac:dyDescent="0.3">
      <c r="B23" s="6"/>
      <c r="E23" s="7">
        <v>18</v>
      </c>
      <c r="F23" s="10">
        <f>DATE(YEAR(F22),MONTH(F22)+IF($B$9="Monthly",1,0),DAY(F22)+IF($B$9="Biweekly",14,0))</f>
        <v>45778</v>
      </c>
      <c r="G23" s="8">
        <f t="shared" si="5"/>
        <v>1093441.6775612799</v>
      </c>
      <c r="H23" s="8">
        <f t="shared" si="0"/>
        <v>7562.320207093564</v>
      </c>
      <c r="I23" s="8">
        <v>0</v>
      </c>
      <c r="J23" s="8">
        <v>0</v>
      </c>
      <c r="K23" s="8">
        <f t="shared" si="1"/>
        <v>7562.320207093564</v>
      </c>
      <c r="L23" s="8">
        <f t="shared" si="2"/>
        <v>1639.5111203032975</v>
      </c>
      <c r="M23" s="8">
        <f>G23*$C$10*$B$8</f>
        <v>5922.8090867902665</v>
      </c>
      <c r="N23" s="8">
        <f t="shared" si="3"/>
        <v>1091802.1664409766</v>
      </c>
      <c r="O23" s="8">
        <f t="shared" si="6"/>
        <v>107923.93016866066</v>
      </c>
      <c r="P23" s="2">
        <f t="shared" si="4"/>
        <v>1</v>
      </c>
      <c r="R23" s="9"/>
    </row>
    <row r="24" spans="2:18" x14ac:dyDescent="0.3">
      <c r="E24" s="7">
        <v>19</v>
      </c>
      <c r="F24" s="10">
        <f>DATE(YEAR(F23),MONTH(F23)+IF($B$9="Monthly",1,0),DAY(F23)+IF($B$9="Biweekly",14,0))</f>
        <v>45809</v>
      </c>
      <c r="G24" s="8">
        <f t="shared" si="5"/>
        <v>1091802.1664409766</v>
      </c>
      <c r="H24" s="8">
        <f t="shared" si="0"/>
        <v>7562.320207093564</v>
      </c>
      <c r="I24" s="8">
        <v>0</v>
      </c>
      <c r="J24" s="8">
        <v>0</v>
      </c>
      <c r="K24" s="8">
        <f t="shared" si="1"/>
        <v>7562.320207093564</v>
      </c>
      <c r="L24" s="8">
        <f t="shared" si="2"/>
        <v>1648.3918055382746</v>
      </c>
      <c r="M24" s="8">
        <f>G24*$C$10*$B$8</f>
        <v>5913.9284015552894</v>
      </c>
      <c r="N24" s="8">
        <f t="shared" si="3"/>
        <v>1090153.7746354383</v>
      </c>
      <c r="O24" s="8">
        <f t="shared" si="6"/>
        <v>113837.85857021595</v>
      </c>
      <c r="P24" s="2">
        <f t="shared" si="4"/>
        <v>1</v>
      </c>
      <c r="R24" s="9"/>
    </row>
    <row r="25" spans="2:18" x14ac:dyDescent="0.3">
      <c r="E25" s="7">
        <v>20</v>
      </c>
      <c r="F25" s="10">
        <f>DATE(YEAR(F24),MONTH(F24)+IF($B$9="Monthly",1,0),DAY(F24)+IF($B$9="Biweekly",14,0))</f>
        <v>45839</v>
      </c>
      <c r="G25" s="8">
        <f t="shared" si="5"/>
        <v>1090153.7746354383</v>
      </c>
      <c r="H25" s="8">
        <f t="shared" si="0"/>
        <v>7562.320207093564</v>
      </c>
      <c r="I25" s="8">
        <v>0</v>
      </c>
      <c r="J25" s="8">
        <v>0</v>
      </c>
      <c r="K25" s="8">
        <f t="shared" si="1"/>
        <v>7562.320207093564</v>
      </c>
      <c r="L25" s="8">
        <f t="shared" si="2"/>
        <v>1657.3205944849396</v>
      </c>
      <c r="M25" s="8">
        <f>G25*$C$10*$B$8</f>
        <v>5904.9996126086244</v>
      </c>
      <c r="N25" s="8">
        <f t="shared" si="3"/>
        <v>1088496.4540409534</v>
      </c>
      <c r="O25" s="8">
        <f t="shared" si="6"/>
        <v>119742.85818282457</v>
      </c>
      <c r="P25" s="2">
        <f t="shared" si="4"/>
        <v>1</v>
      </c>
      <c r="R25" s="9"/>
    </row>
    <row r="26" spans="2:18" x14ac:dyDescent="0.3">
      <c r="E26" s="7">
        <v>21</v>
      </c>
      <c r="F26" s="10">
        <f>DATE(YEAR(F25),MONTH(F25)+IF($B$9="Monthly",1,0),DAY(F25)+IF($B$9="Biweekly",14,0))</f>
        <v>45870</v>
      </c>
      <c r="G26" s="8">
        <f t="shared" si="5"/>
        <v>1088496.4540409534</v>
      </c>
      <c r="H26" s="8">
        <f t="shared" si="0"/>
        <v>7562.320207093564</v>
      </c>
      <c r="I26" s="8">
        <v>0</v>
      </c>
      <c r="J26" s="8">
        <v>0</v>
      </c>
      <c r="K26" s="8">
        <f t="shared" si="1"/>
        <v>7562.320207093564</v>
      </c>
      <c r="L26" s="8">
        <f t="shared" si="2"/>
        <v>1666.2977477050663</v>
      </c>
      <c r="M26" s="8">
        <f>G26*$C$10*$B$8</f>
        <v>5896.0224593884977</v>
      </c>
      <c r="N26" s="8">
        <f t="shared" si="3"/>
        <v>1086830.1562932483</v>
      </c>
      <c r="O26" s="8">
        <f t="shared" si="6"/>
        <v>125638.88064221306</v>
      </c>
      <c r="P26" s="2">
        <f t="shared" si="4"/>
        <v>1</v>
      </c>
      <c r="R26" s="9"/>
    </row>
    <row r="27" spans="2:18" x14ac:dyDescent="0.3">
      <c r="E27" s="7">
        <v>22</v>
      </c>
      <c r="F27" s="10">
        <f>DATE(YEAR(F26),MONTH(F26)+IF($B$9="Monthly",1,0),DAY(F26)+IF($B$9="Biweekly",14,0))</f>
        <v>45901</v>
      </c>
      <c r="G27" s="8">
        <f t="shared" si="5"/>
        <v>1086830.1562932483</v>
      </c>
      <c r="H27" s="8">
        <f t="shared" si="0"/>
        <v>7562.320207093564</v>
      </c>
      <c r="I27" s="8">
        <v>0</v>
      </c>
      <c r="J27" s="8">
        <v>0</v>
      </c>
      <c r="K27" s="8">
        <f t="shared" si="1"/>
        <v>7562.320207093564</v>
      </c>
      <c r="L27" s="8">
        <f t="shared" si="2"/>
        <v>1675.3235271718031</v>
      </c>
      <c r="M27" s="8">
        <f>G27*$C$10*$B$8</f>
        <v>5886.9966799217609</v>
      </c>
      <c r="N27" s="8">
        <f t="shared" si="3"/>
        <v>1085154.8327660765</v>
      </c>
      <c r="O27" s="8">
        <f t="shared" si="6"/>
        <v>131525.87732213482</v>
      </c>
      <c r="P27" s="2">
        <f t="shared" si="4"/>
        <v>1</v>
      </c>
      <c r="R27" s="9"/>
    </row>
    <row r="28" spans="2:18" x14ac:dyDescent="0.3">
      <c r="E28" s="7">
        <v>23</v>
      </c>
      <c r="F28" s="10">
        <f>DATE(YEAR(F27),MONTH(F27)+IF($B$9="Monthly",1,0),DAY(F27)+IF($B$9="Biweekly",14,0))</f>
        <v>45931</v>
      </c>
      <c r="G28" s="8">
        <f t="shared" si="5"/>
        <v>1085154.8327660765</v>
      </c>
      <c r="H28" s="8">
        <f t="shared" si="0"/>
        <v>7562.320207093564</v>
      </c>
      <c r="I28" s="8">
        <v>0</v>
      </c>
      <c r="J28" s="8">
        <v>0</v>
      </c>
      <c r="K28" s="8">
        <f t="shared" si="1"/>
        <v>7562.320207093564</v>
      </c>
      <c r="L28" s="8">
        <f t="shared" si="2"/>
        <v>1684.3981962773169</v>
      </c>
      <c r="M28" s="8">
        <f>G28*$C$10*$B$8</f>
        <v>5877.9220108162472</v>
      </c>
      <c r="N28" s="8">
        <f t="shared" si="3"/>
        <v>1083470.4345697993</v>
      </c>
      <c r="O28" s="8">
        <f t="shared" si="6"/>
        <v>137403.79933295108</v>
      </c>
      <c r="P28" s="2">
        <f t="shared" si="4"/>
        <v>1</v>
      </c>
      <c r="R28" s="9"/>
    </row>
    <row r="29" spans="2:18" x14ac:dyDescent="0.3">
      <c r="E29" s="7">
        <v>24</v>
      </c>
      <c r="F29" s="10">
        <f>DATE(YEAR(F28),MONTH(F28)+IF($B$9="Monthly",1,0),DAY(F28)+IF($B$9="Biweekly",14,0))</f>
        <v>45962</v>
      </c>
      <c r="G29" s="8">
        <f t="shared" si="5"/>
        <v>1083470.4345697993</v>
      </c>
      <c r="H29" s="8">
        <f t="shared" si="0"/>
        <v>7562.320207093564</v>
      </c>
      <c r="I29" s="8">
        <v>0</v>
      </c>
      <c r="J29" s="8">
        <v>0</v>
      </c>
      <c r="K29" s="8">
        <f t="shared" si="1"/>
        <v>7562.320207093564</v>
      </c>
      <c r="L29" s="8">
        <f t="shared" si="2"/>
        <v>1693.5220198404841</v>
      </c>
      <c r="M29" s="8">
        <f>G29*$C$10*$B$8</f>
        <v>5868.79818725308</v>
      </c>
      <c r="N29" s="8">
        <f t="shared" si="3"/>
        <v>1081776.9125499588</v>
      </c>
      <c r="O29" s="8">
        <f t="shared" si="6"/>
        <v>143272.59752020414</v>
      </c>
      <c r="P29" s="2">
        <f t="shared" si="4"/>
        <v>1</v>
      </c>
      <c r="R29" s="9"/>
    </row>
    <row r="30" spans="2:18" x14ac:dyDescent="0.3">
      <c r="E30" s="7">
        <v>25</v>
      </c>
      <c r="F30" s="10">
        <f>DATE(YEAR(F29),MONTH(F29)+IF($B$9="Monthly",1,0),DAY(F29)+IF($B$9="Biweekly",14,0))</f>
        <v>45992</v>
      </c>
      <c r="G30" s="8">
        <f t="shared" si="5"/>
        <v>1081776.9125499588</v>
      </c>
      <c r="H30" s="8">
        <f t="shared" si="0"/>
        <v>7562.320207093564</v>
      </c>
      <c r="I30" s="8">
        <v>0</v>
      </c>
      <c r="J30" s="8">
        <v>0</v>
      </c>
      <c r="K30" s="8">
        <f t="shared" si="1"/>
        <v>7562.320207093564</v>
      </c>
      <c r="L30" s="8">
        <f t="shared" si="2"/>
        <v>1702.6952641146208</v>
      </c>
      <c r="M30" s="8">
        <f>G30*$C$10*$B$8</f>
        <v>5859.6249429789432</v>
      </c>
      <c r="N30" s="8">
        <f t="shared" si="3"/>
        <v>1080074.2172858443</v>
      </c>
      <c r="O30" s="8">
        <f t="shared" si="6"/>
        <v>149132.22246318308</v>
      </c>
      <c r="P30" s="2">
        <f t="shared" si="4"/>
        <v>1</v>
      </c>
      <c r="R30" s="9"/>
    </row>
    <row r="31" spans="2:18" x14ac:dyDescent="0.3">
      <c r="E31" s="7">
        <v>26</v>
      </c>
      <c r="F31" s="10">
        <f>DATE(YEAR(F30),MONTH(F30)+IF($B$9="Monthly",1,0),DAY(F30)+IF($B$9="Biweekly",14,0))</f>
        <v>46023</v>
      </c>
      <c r="G31" s="8">
        <f t="shared" si="5"/>
        <v>1080074.2172858443</v>
      </c>
      <c r="H31" s="8">
        <f t="shared" si="0"/>
        <v>7562.320207093564</v>
      </c>
      <c r="I31" s="8">
        <v>0</v>
      </c>
      <c r="J31" s="8">
        <v>0</v>
      </c>
      <c r="K31" s="8">
        <f t="shared" si="1"/>
        <v>7562.320207093564</v>
      </c>
      <c r="L31" s="8">
        <f t="shared" si="2"/>
        <v>1711.9181967952409</v>
      </c>
      <c r="M31" s="8">
        <f>G31*$C$10*$B$8</f>
        <v>5850.4020102983231</v>
      </c>
      <c r="N31" s="8">
        <f t="shared" si="3"/>
        <v>1078362.299089049</v>
      </c>
      <c r="O31" s="8">
        <f t="shared" si="6"/>
        <v>154982.62447348141</v>
      </c>
      <c r="P31" s="2">
        <f t="shared" si="4"/>
        <v>1</v>
      </c>
      <c r="R31" s="9"/>
    </row>
    <row r="32" spans="2:18" x14ac:dyDescent="0.3">
      <c r="E32" s="7">
        <v>27</v>
      </c>
      <c r="F32" s="10">
        <f>DATE(YEAR(F31),MONTH(F31)+IF($B$9="Monthly",1,0),DAY(F31)+IF($B$9="Biweekly",14,0))</f>
        <v>46054</v>
      </c>
      <c r="G32" s="8">
        <f t="shared" si="5"/>
        <v>1078362.299089049</v>
      </c>
      <c r="H32" s="8">
        <f t="shared" si="0"/>
        <v>7562.320207093564</v>
      </c>
      <c r="I32" s="8">
        <v>0</v>
      </c>
      <c r="J32" s="8">
        <v>0</v>
      </c>
      <c r="K32" s="8">
        <f t="shared" si="1"/>
        <v>7562.320207093564</v>
      </c>
      <c r="L32" s="8">
        <f t="shared" si="2"/>
        <v>1721.1910870278825</v>
      </c>
      <c r="M32" s="8">
        <f>G32*$C$10*$B$8</f>
        <v>5841.1291200656815</v>
      </c>
      <c r="N32" s="8">
        <f t="shared" si="3"/>
        <v>1076641.1080020212</v>
      </c>
      <c r="O32" s="8">
        <f t="shared" si="6"/>
        <v>160823.7535935471</v>
      </c>
      <c r="P32" s="2">
        <f t="shared" si="4"/>
        <v>1</v>
      </c>
      <c r="R32" s="9"/>
    </row>
    <row r="33" spans="5:18" x14ac:dyDescent="0.3">
      <c r="E33" s="7">
        <v>28</v>
      </c>
      <c r="F33" s="10">
        <f>DATE(YEAR(F32),MONTH(F32)+IF($B$9="Monthly",1,0),DAY(F32)+IF($B$9="Biweekly",14,0))</f>
        <v>46082</v>
      </c>
      <c r="G33" s="8">
        <f t="shared" si="5"/>
        <v>1076641.1080020212</v>
      </c>
      <c r="H33" s="8">
        <f t="shared" si="0"/>
        <v>7562.320207093564</v>
      </c>
      <c r="I33" s="8">
        <v>0</v>
      </c>
      <c r="J33" s="8">
        <v>0</v>
      </c>
      <c r="K33" s="8">
        <f t="shared" si="1"/>
        <v>7562.320207093564</v>
      </c>
      <c r="L33" s="8">
        <f t="shared" si="2"/>
        <v>1730.5142054159496</v>
      </c>
      <c r="M33" s="8">
        <f>G33*$C$10*$B$8</f>
        <v>5831.8060016776144</v>
      </c>
      <c r="N33" s="8">
        <f t="shared" si="3"/>
        <v>1074910.5937966052</v>
      </c>
      <c r="O33" s="8">
        <f t="shared" si="6"/>
        <v>166655.55959522471</v>
      </c>
      <c r="P33" s="2">
        <f t="shared" si="4"/>
        <v>1</v>
      </c>
      <c r="R33" s="9"/>
    </row>
    <row r="34" spans="5:18" x14ac:dyDescent="0.3">
      <c r="E34" s="7">
        <v>29</v>
      </c>
      <c r="F34" s="10">
        <f>DATE(YEAR(F33),MONTH(F33)+IF($B$9="Monthly",1,0),DAY(F33)+IF($B$9="Biweekly",14,0))</f>
        <v>46113</v>
      </c>
      <c r="G34" s="8">
        <f t="shared" si="5"/>
        <v>1074910.5937966052</v>
      </c>
      <c r="H34" s="8">
        <f t="shared" si="0"/>
        <v>7562.320207093564</v>
      </c>
      <c r="I34" s="8">
        <v>0</v>
      </c>
      <c r="J34" s="8">
        <v>0</v>
      </c>
      <c r="K34" s="8">
        <f t="shared" si="1"/>
        <v>7562.320207093564</v>
      </c>
      <c r="L34" s="8">
        <f t="shared" si="2"/>
        <v>1739.8878240286194</v>
      </c>
      <c r="M34" s="8">
        <f>G34*$C$10*$B$8</f>
        <v>5822.4323830649446</v>
      </c>
      <c r="N34" s="8">
        <f t="shared" si="3"/>
        <v>1073170.7059725765</v>
      </c>
      <c r="O34" s="8">
        <f t="shared" si="6"/>
        <v>172477.99197828965</v>
      </c>
      <c r="P34" s="2">
        <f t="shared" si="4"/>
        <v>1</v>
      </c>
      <c r="R34" s="9"/>
    </row>
    <row r="35" spans="5:18" x14ac:dyDescent="0.3">
      <c r="E35" s="7">
        <v>30</v>
      </c>
      <c r="F35" s="10">
        <f>DATE(YEAR(F34),MONTH(F34)+IF($B$9="Monthly",1,0),DAY(F34)+IF($B$9="Biweekly",14,0))</f>
        <v>46143</v>
      </c>
      <c r="G35" s="8">
        <f t="shared" si="5"/>
        <v>1073170.7059725765</v>
      </c>
      <c r="H35" s="8">
        <f t="shared" si="0"/>
        <v>7562.320207093564</v>
      </c>
      <c r="I35" s="8">
        <v>0</v>
      </c>
      <c r="J35" s="8">
        <v>0</v>
      </c>
      <c r="K35" s="8">
        <f t="shared" si="1"/>
        <v>7562.320207093564</v>
      </c>
      <c r="L35" s="8">
        <f t="shared" si="2"/>
        <v>1749.3122164087754</v>
      </c>
      <c r="M35" s="8">
        <f>G35*$C$10*$B$8</f>
        <v>5813.0079906847886</v>
      </c>
      <c r="N35" s="8">
        <f t="shared" si="3"/>
        <v>1071421.3937561677</v>
      </c>
      <c r="O35" s="8">
        <f t="shared" si="6"/>
        <v>178290.99996897444</v>
      </c>
      <c r="P35" s="2">
        <f t="shared" si="4"/>
        <v>1</v>
      </c>
      <c r="R35" s="9"/>
    </row>
    <row r="36" spans="5:18" x14ac:dyDescent="0.3">
      <c r="E36" s="7">
        <v>31</v>
      </c>
      <c r="F36" s="10">
        <f>DATE(YEAR(F35),MONTH(F35)+IF($B$9="Monthly",1,0),DAY(F35)+IF($B$9="Biweekly",14,0))</f>
        <v>46174</v>
      </c>
      <c r="G36" s="8">
        <f t="shared" si="5"/>
        <v>1071421.3937561677</v>
      </c>
      <c r="H36" s="8">
        <f t="shared" si="0"/>
        <v>7562.320207093564</v>
      </c>
      <c r="I36" s="8">
        <v>0</v>
      </c>
      <c r="J36" s="8">
        <v>0</v>
      </c>
      <c r="K36" s="8">
        <f t="shared" si="1"/>
        <v>7562.320207093564</v>
      </c>
      <c r="L36" s="8">
        <f t="shared" si="2"/>
        <v>1758.7876575809887</v>
      </c>
      <c r="M36" s="8">
        <f>G36*$C$10*$B$8</f>
        <v>5803.5325495125753</v>
      </c>
      <c r="N36" s="8">
        <f t="shared" si="3"/>
        <v>1069662.6060985867</v>
      </c>
      <c r="O36" s="8">
        <f t="shared" si="6"/>
        <v>184094.53251848702</v>
      </c>
      <c r="P36" s="2">
        <f t="shared" si="4"/>
        <v>1</v>
      </c>
    </row>
    <row r="37" spans="5:18" x14ac:dyDescent="0.3">
      <c r="E37" s="7">
        <v>32</v>
      </c>
      <c r="F37" s="10">
        <f>DATE(YEAR(F36),MONTH(F36)+IF($B$9="Monthly",1,0),DAY(F36)+IF($B$9="Biweekly",14,0))</f>
        <v>46204</v>
      </c>
      <c r="G37" s="8">
        <f t="shared" si="5"/>
        <v>1069662.6060985867</v>
      </c>
      <c r="H37" s="8">
        <f t="shared" si="0"/>
        <v>7562.320207093564</v>
      </c>
      <c r="I37" s="8">
        <v>0</v>
      </c>
      <c r="J37" s="8">
        <v>0</v>
      </c>
      <c r="K37" s="8">
        <f t="shared" si="1"/>
        <v>7562.320207093564</v>
      </c>
      <c r="L37" s="8">
        <f t="shared" si="2"/>
        <v>1768.3144240595529</v>
      </c>
      <c r="M37" s="8">
        <f>G37*$C$10*$B$8</f>
        <v>5794.0057830340111</v>
      </c>
      <c r="N37" s="8">
        <f t="shared" si="3"/>
        <v>1067894.2916745271</v>
      </c>
      <c r="O37" s="8">
        <f t="shared" si="6"/>
        <v>189888.53830152104</v>
      </c>
      <c r="P37" s="2">
        <f t="shared" si="4"/>
        <v>1</v>
      </c>
    </row>
    <row r="38" spans="5:18" x14ac:dyDescent="0.3">
      <c r="E38" s="7">
        <v>33</v>
      </c>
      <c r="F38" s="10">
        <f>DATE(YEAR(F37),MONTH(F37)+IF($B$9="Monthly",1,0),DAY(F37)+IF($B$9="Biweekly",14,0))</f>
        <v>46235</v>
      </c>
      <c r="G38" s="8">
        <f t="shared" si="5"/>
        <v>1067894.2916745271</v>
      </c>
      <c r="H38" s="8">
        <f t="shared" si="0"/>
        <v>7562.320207093564</v>
      </c>
      <c r="I38" s="8">
        <v>0</v>
      </c>
      <c r="J38" s="8">
        <v>0</v>
      </c>
      <c r="K38" s="8">
        <f t="shared" si="1"/>
        <v>7562.320207093564</v>
      </c>
      <c r="L38" s="8">
        <f t="shared" si="2"/>
        <v>1777.8927938565421</v>
      </c>
      <c r="M38" s="8">
        <f>G38*$C$10*$B$8</f>
        <v>5784.4274132370219</v>
      </c>
      <c r="N38" s="8">
        <f t="shared" si="3"/>
        <v>1066116.3988806705</v>
      </c>
      <c r="O38" s="8">
        <f t="shared" si="6"/>
        <v>195672.96571475806</v>
      </c>
      <c r="P38" s="2">
        <f t="shared" si="4"/>
        <v>1</v>
      </c>
    </row>
    <row r="39" spans="5:18" x14ac:dyDescent="0.3">
      <c r="E39" s="7">
        <v>34</v>
      </c>
      <c r="F39" s="10">
        <f>DATE(YEAR(F38),MONTH(F38)+IF($B$9="Monthly",1,0),DAY(F38)+IF($B$9="Biweekly",14,0))</f>
        <v>46266</v>
      </c>
      <c r="G39" s="8">
        <f t="shared" si="5"/>
        <v>1066116.3988806705</v>
      </c>
      <c r="H39" s="8">
        <f t="shared" si="0"/>
        <v>7562.320207093564</v>
      </c>
      <c r="I39" s="8">
        <v>0</v>
      </c>
      <c r="J39" s="8">
        <v>0</v>
      </c>
      <c r="K39" s="8">
        <f t="shared" si="1"/>
        <v>7562.320207093564</v>
      </c>
      <c r="L39" s="8">
        <f t="shared" si="2"/>
        <v>1787.5230464899323</v>
      </c>
      <c r="M39" s="8">
        <f>G39*$C$10*$B$8</f>
        <v>5774.7971606036317</v>
      </c>
      <c r="N39" s="8">
        <f t="shared" si="3"/>
        <v>1064328.8758341805</v>
      </c>
      <c r="O39" s="8">
        <f t="shared" si="6"/>
        <v>201447.76287536169</v>
      </c>
      <c r="P39" s="2">
        <f t="shared" si="4"/>
        <v>1</v>
      </c>
    </row>
    <row r="40" spans="5:18" x14ac:dyDescent="0.3">
      <c r="E40" s="7">
        <v>35</v>
      </c>
      <c r="F40" s="10">
        <f>DATE(YEAR(F39),MONTH(F39)+IF($B$9="Monthly",1,0),DAY(F39)+IF($B$9="Biweekly",14,0))</f>
        <v>46296</v>
      </c>
      <c r="G40" s="8">
        <f t="shared" si="5"/>
        <v>1064328.8758341805</v>
      </c>
      <c r="H40" s="8">
        <f t="shared" si="0"/>
        <v>7562.320207093564</v>
      </c>
      <c r="I40" s="8">
        <v>0</v>
      </c>
      <c r="J40" s="8">
        <v>0</v>
      </c>
      <c r="K40" s="8">
        <f t="shared" si="1"/>
        <v>7562.320207093564</v>
      </c>
      <c r="L40" s="8">
        <f t="shared" si="2"/>
        <v>1797.2054629917529</v>
      </c>
      <c r="M40" s="8">
        <f>G40*$C$10*$B$8</f>
        <v>5765.1147441018111</v>
      </c>
      <c r="N40" s="8">
        <f t="shared" si="3"/>
        <v>1062531.6703711888</v>
      </c>
      <c r="O40" s="8">
        <f t="shared" si="6"/>
        <v>207212.87761946348</v>
      </c>
      <c r="P40" s="2">
        <f t="shared" si="4"/>
        <v>1</v>
      </c>
    </row>
    <row r="41" spans="5:18" x14ac:dyDescent="0.3">
      <c r="E41" s="7">
        <v>36</v>
      </c>
      <c r="F41" s="10">
        <f>DATE(YEAR(F40),MONTH(F40)+IF($B$9="Monthly",1,0),DAY(F40)+IF($B$9="Biweekly",14,0))</f>
        <v>46327</v>
      </c>
      <c r="G41" s="8">
        <f t="shared" si="5"/>
        <v>1062531.6703711888</v>
      </c>
      <c r="H41" s="8">
        <f t="shared" si="0"/>
        <v>7562.320207093564</v>
      </c>
      <c r="I41" s="8">
        <v>0</v>
      </c>
      <c r="J41" s="8">
        <v>0</v>
      </c>
      <c r="K41" s="8">
        <f t="shared" si="1"/>
        <v>7562.320207093564</v>
      </c>
      <c r="L41" s="8">
        <f t="shared" si="2"/>
        <v>1806.9403259162918</v>
      </c>
      <c r="M41" s="8">
        <f>G41*$C$10*$B$8</f>
        <v>5755.3798811772722</v>
      </c>
      <c r="N41" s="8">
        <f t="shared" si="3"/>
        <v>1060724.7300452725</v>
      </c>
      <c r="O41" s="8">
        <f t="shared" si="6"/>
        <v>212968.25750064076</v>
      </c>
      <c r="P41" s="2">
        <f t="shared" si="4"/>
        <v>1</v>
      </c>
    </row>
    <row r="42" spans="5:18" x14ac:dyDescent="0.3">
      <c r="E42" s="7">
        <v>37</v>
      </c>
      <c r="F42" s="10">
        <f>DATE(YEAR(F41),MONTH(F41)+IF($B$9="Monthly",1,0),DAY(F41)+IF($B$9="Biweekly",14,0))</f>
        <v>46357</v>
      </c>
      <c r="G42" s="8">
        <f t="shared" si="5"/>
        <v>1060724.7300452725</v>
      </c>
      <c r="H42" s="8">
        <f t="shared" si="0"/>
        <v>7562.320207093564</v>
      </c>
      <c r="I42" s="8">
        <v>0</v>
      </c>
      <c r="J42" s="8">
        <v>0</v>
      </c>
      <c r="K42" s="8">
        <f t="shared" si="1"/>
        <v>7562.320207093564</v>
      </c>
      <c r="L42" s="8">
        <f t="shared" si="2"/>
        <v>1816.7279193483382</v>
      </c>
      <c r="M42" s="8">
        <f>G42*$C$10*$B$8</f>
        <v>5745.5922877452258</v>
      </c>
      <c r="N42" s="8">
        <f t="shared" si="3"/>
        <v>1058908.0021259242</v>
      </c>
      <c r="O42" s="8">
        <f t="shared" si="6"/>
        <v>218713.849788386</v>
      </c>
      <c r="P42" s="2">
        <f t="shared" si="4"/>
        <v>1</v>
      </c>
    </row>
    <row r="43" spans="5:18" x14ac:dyDescent="0.3">
      <c r="E43" s="7">
        <v>38</v>
      </c>
      <c r="F43" s="10">
        <f>DATE(YEAR(F42),MONTH(F42)+IF($B$9="Monthly",1,0),DAY(F42)+IF($B$9="Biweekly",14,0))</f>
        <v>46388</v>
      </c>
      <c r="G43" s="8">
        <f t="shared" si="5"/>
        <v>1058908.0021259242</v>
      </c>
      <c r="H43" s="8">
        <f t="shared" si="0"/>
        <v>7562.320207093564</v>
      </c>
      <c r="I43" s="8">
        <v>0</v>
      </c>
      <c r="J43" s="8">
        <v>0</v>
      </c>
      <c r="K43" s="8">
        <f t="shared" si="1"/>
        <v>7562.320207093564</v>
      </c>
      <c r="L43" s="8">
        <f t="shared" si="2"/>
        <v>1826.5685289114745</v>
      </c>
      <c r="M43" s="8">
        <f>G43*$C$10*$B$8</f>
        <v>5735.7516781820896</v>
      </c>
      <c r="N43" s="8">
        <f t="shared" si="3"/>
        <v>1057081.4335970127</v>
      </c>
      <c r="O43" s="8">
        <f t="shared" si="6"/>
        <v>224449.6014665681</v>
      </c>
      <c r="P43" s="2">
        <f t="shared" si="4"/>
        <v>1</v>
      </c>
    </row>
    <row r="44" spans="5:18" x14ac:dyDescent="0.3">
      <c r="E44" s="7">
        <v>39</v>
      </c>
      <c r="F44" s="10">
        <f>DATE(YEAR(F43),MONTH(F43)+IF($B$9="Monthly",1,0),DAY(F43)+IF($B$9="Biweekly",14,0))</f>
        <v>46419</v>
      </c>
      <c r="G44" s="8">
        <f t="shared" si="5"/>
        <v>1057081.4335970127</v>
      </c>
      <c r="H44" s="8">
        <f t="shared" si="0"/>
        <v>7562.320207093564</v>
      </c>
      <c r="I44" s="8">
        <v>0</v>
      </c>
      <c r="J44" s="8">
        <v>0</v>
      </c>
      <c r="K44" s="8">
        <f t="shared" si="1"/>
        <v>7562.320207093564</v>
      </c>
      <c r="L44" s="8">
        <f t="shared" si="2"/>
        <v>1836.4624417764126</v>
      </c>
      <c r="M44" s="8">
        <f>G44*$C$10*$B$8</f>
        <v>5725.8577653171515</v>
      </c>
      <c r="N44" s="8">
        <f t="shared" si="3"/>
        <v>1055244.9711552362</v>
      </c>
      <c r="O44" s="8">
        <f t="shared" si="6"/>
        <v>230175.45923188524</v>
      </c>
      <c r="P44" s="2">
        <f t="shared" si="4"/>
        <v>1</v>
      </c>
    </row>
    <row r="45" spans="5:18" x14ac:dyDescent="0.3">
      <c r="E45" s="7">
        <v>40</v>
      </c>
      <c r="F45" s="10">
        <f>DATE(YEAR(F44),MONTH(F44)+IF($B$9="Monthly",1,0),DAY(F44)+IF($B$9="Biweekly",14,0))</f>
        <v>46447</v>
      </c>
      <c r="G45" s="8">
        <f t="shared" si="5"/>
        <v>1055244.9711552362</v>
      </c>
      <c r="H45" s="8">
        <f t="shared" si="0"/>
        <v>7562.320207093564</v>
      </c>
      <c r="I45" s="8">
        <v>0</v>
      </c>
      <c r="J45" s="8">
        <v>0</v>
      </c>
      <c r="K45" s="8">
        <f t="shared" si="1"/>
        <v>7562.320207093564</v>
      </c>
      <c r="L45" s="8">
        <f t="shared" si="2"/>
        <v>1846.4099466693679</v>
      </c>
      <c r="M45" s="8">
        <f>G45*$C$10*$B$8</f>
        <v>5715.9102604241962</v>
      </c>
      <c r="N45" s="8">
        <f t="shared" si="3"/>
        <v>1053398.5612085669</v>
      </c>
      <c r="O45" s="8">
        <f t="shared" si="6"/>
        <v>235891.36949230943</v>
      </c>
      <c r="P45" s="2">
        <f t="shared" si="4"/>
        <v>1</v>
      </c>
    </row>
    <row r="46" spans="5:18" x14ac:dyDescent="0.3">
      <c r="E46" s="7">
        <v>41</v>
      </c>
      <c r="F46" s="10">
        <f>DATE(YEAR(F45),MONTH(F45)+IF($B$9="Monthly",1,0),DAY(F45)+IF($B$9="Biweekly",14,0))</f>
        <v>46478</v>
      </c>
      <c r="G46" s="8">
        <f t="shared" si="5"/>
        <v>1053398.5612085669</v>
      </c>
      <c r="H46" s="8">
        <f t="shared" si="0"/>
        <v>7562.320207093564</v>
      </c>
      <c r="I46" s="8">
        <v>0</v>
      </c>
      <c r="J46" s="8">
        <v>0</v>
      </c>
      <c r="K46" s="8">
        <f t="shared" si="1"/>
        <v>7562.320207093564</v>
      </c>
      <c r="L46" s="8">
        <f t="shared" si="2"/>
        <v>1856.4113338804937</v>
      </c>
      <c r="M46" s="8">
        <f>G46*$C$10*$B$8</f>
        <v>5705.9088732130704</v>
      </c>
      <c r="N46" s="8">
        <f t="shared" si="3"/>
        <v>1051542.1498746865</v>
      </c>
      <c r="O46" s="8">
        <f t="shared" si="6"/>
        <v>241597.27836552251</v>
      </c>
      <c r="P46" s="2">
        <f t="shared" si="4"/>
        <v>1</v>
      </c>
    </row>
    <row r="47" spans="5:18" x14ac:dyDescent="0.3">
      <c r="E47" s="7">
        <v>42</v>
      </c>
      <c r="F47" s="10">
        <f>DATE(YEAR(F46),MONTH(F46)+IF($B$9="Monthly",1,0),DAY(F46)+IF($B$9="Biweekly",14,0))</f>
        <v>46508</v>
      </c>
      <c r="G47" s="8">
        <f t="shared" si="5"/>
        <v>1051542.1498746865</v>
      </c>
      <c r="H47" s="8">
        <f t="shared" si="0"/>
        <v>7562.320207093564</v>
      </c>
      <c r="I47" s="8">
        <v>0</v>
      </c>
      <c r="J47" s="8">
        <v>0</v>
      </c>
      <c r="K47" s="8">
        <f t="shared" si="1"/>
        <v>7562.320207093564</v>
      </c>
      <c r="L47" s="8">
        <f t="shared" si="2"/>
        <v>1866.466895272345</v>
      </c>
      <c r="M47" s="8">
        <f>G47*$C$10*$B$8</f>
        <v>5695.853311821219</v>
      </c>
      <c r="N47" s="8">
        <f t="shared" si="3"/>
        <v>1049675.6829794142</v>
      </c>
      <c r="O47" s="8">
        <f t="shared" si="6"/>
        <v>247293.13167734371</v>
      </c>
      <c r="P47" s="2">
        <f t="shared" si="4"/>
        <v>1</v>
      </c>
    </row>
    <row r="48" spans="5:18" x14ac:dyDescent="0.3">
      <c r="E48" s="7">
        <v>43</v>
      </c>
      <c r="F48" s="10">
        <f>DATE(YEAR(F47),MONTH(F47)+IF($B$9="Monthly",1,0),DAY(F47)+IF($B$9="Biweekly",14,0))</f>
        <v>46539</v>
      </c>
      <c r="G48" s="8">
        <f t="shared" si="5"/>
        <v>1049675.6829794142</v>
      </c>
      <c r="H48" s="8">
        <f t="shared" si="0"/>
        <v>7562.320207093564</v>
      </c>
      <c r="I48" s="8">
        <v>0</v>
      </c>
      <c r="J48" s="8">
        <v>0</v>
      </c>
      <c r="K48" s="8">
        <f t="shared" si="1"/>
        <v>7562.320207093564</v>
      </c>
      <c r="L48" s="8">
        <f t="shared" si="2"/>
        <v>1876.5769242884044</v>
      </c>
      <c r="M48" s="8">
        <f>G48*$C$10*$B$8</f>
        <v>5685.7432828051597</v>
      </c>
      <c r="N48" s="8">
        <f t="shared" si="3"/>
        <v>1047799.1060551258</v>
      </c>
      <c r="O48" s="8">
        <f t="shared" si="6"/>
        <v>252978.87496014888</v>
      </c>
      <c r="P48" s="2">
        <f t="shared" si="4"/>
        <v>1</v>
      </c>
    </row>
    <row r="49" spans="5:16" x14ac:dyDescent="0.3">
      <c r="E49" s="7">
        <v>44</v>
      </c>
      <c r="F49" s="10">
        <f>DATE(YEAR(F48),MONTH(F48)+IF($B$9="Monthly",1,0),DAY(F48)+IF($B$9="Biweekly",14,0))</f>
        <v>46569</v>
      </c>
      <c r="G49" s="8">
        <f t="shared" si="5"/>
        <v>1047799.1060551258</v>
      </c>
      <c r="H49" s="8">
        <f t="shared" si="0"/>
        <v>7562.320207093564</v>
      </c>
      <c r="I49" s="8">
        <v>0</v>
      </c>
      <c r="J49" s="8">
        <v>0</v>
      </c>
      <c r="K49" s="8">
        <f t="shared" si="1"/>
        <v>7562.320207093564</v>
      </c>
      <c r="L49" s="8">
        <f t="shared" si="2"/>
        <v>1886.7417159616325</v>
      </c>
      <c r="M49" s="8">
        <f>G49*$C$10*$B$8</f>
        <v>5675.5784911319315</v>
      </c>
      <c r="N49" s="8">
        <f t="shared" si="3"/>
        <v>1045912.3643391642</v>
      </c>
      <c r="O49" s="8">
        <f t="shared" si="6"/>
        <v>258654.4534512808</v>
      </c>
      <c r="P49" s="2">
        <f t="shared" si="4"/>
        <v>1</v>
      </c>
    </row>
    <row r="50" spans="5:16" x14ac:dyDescent="0.3">
      <c r="E50" s="7">
        <v>45</v>
      </c>
      <c r="F50" s="10">
        <f>DATE(YEAR(F49),MONTH(F49)+IF($B$9="Monthly",1,0),DAY(F49)+IF($B$9="Biweekly",14,0))</f>
        <v>46600</v>
      </c>
      <c r="G50" s="8">
        <f t="shared" si="5"/>
        <v>1045912.3643391642</v>
      </c>
      <c r="H50" s="8">
        <f t="shared" si="0"/>
        <v>7562.320207093564</v>
      </c>
      <c r="I50" s="8">
        <v>0</v>
      </c>
      <c r="J50" s="8">
        <v>0</v>
      </c>
      <c r="K50" s="8">
        <f t="shared" si="1"/>
        <v>7562.320207093564</v>
      </c>
      <c r="L50" s="8">
        <f t="shared" si="2"/>
        <v>1896.9615669230916</v>
      </c>
      <c r="M50" s="8">
        <f>G50*$C$10*$B$8</f>
        <v>5665.3586401704724</v>
      </c>
      <c r="N50" s="8">
        <f t="shared" si="3"/>
        <v>1044015.4027722412</v>
      </c>
      <c r="O50" s="8">
        <f t="shared" si="6"/>
        <v>264319.81209145125</v>
      </c>
      <c r="P50" s="2">
        <f t="shared" si="4"/>
        <v>1</v>
      </c>
    </row>
    <row r="51" spans="5:16" x14ac:dyDescent="0.3">
      <c r="E51" s="7">
        <v>46</v>
      </c>
      <c r="F51" s="10">
        <f>DATE(YEAR(F50),MONTH(F50)+IF($B$9="Monthly",1,0),DAY(F50)+IF($B$9="Biweekly",14,0))</f>
        <v>46631</v>
      </c>
      <c r="G51" s="8">
        <f t="shared" si="5"/>
        <v>1044015.4027722412</v>
      </c>
      <c r="H51" s="8">
        <f t="shared" si="0"/>
        <v>7562.320207093564</v>
      </c>
      <c r="I51" s="8">
        <v>0</v>
      </c>
      <c r="J51" s="8">
        <v>0</v>
      </c>
      <c r="K51" s="8">
        <f t="shared" si="1"/>
        <v>7562.320207093564</v>
      </c>
      <c r="L51" s="8">
        <f t="shared" si="2"/>
        <v>1907.2367754105917</v>
      </c>
      <c r="M51" s="8">
        <f>G51*$C$10*$B$8</f>
        <v>5655.0834316829723</v>
      </c>
      <c r="N51" s="8">
        <f t="shared" si="3"/>
        <v>1042108.1659968306</v>
      </c>
      <c r="O51" s="8">
        <f t="shared" si="6"/>
        <v>269974.89552313421</v>
      </c>
      <c r="P51" s="2">
        <f t="shared" si="4"/>
        <v>1</v>
      </c>
    </row>
    <row r="52" spans="5:16" x14ac:dyDescent="0.3">
      <c r="E52" s="7">
        <v>47</v>
      </c>
      <c r="F52" s="10">
        <f>DATE(YEAR(F51),MONTH(F51)+IF($B$9="Monthly",1,0),DAY(F51)+IF($B$9="Biweekly",14,0))</f>
        <v>46661</v>
      </c>
      <c r="G52" s="8">
        <f t="shared" si="5"/>
        <v>1042108.1659968306</v>
      </c>
      <c r="H52" s="8">
        <f t="shared" si="0"/>
        <v>7562.320207093564</v>
      </c>
      <c r="I52" s="8">
        <v>0</v>
      </c>
      <c r="J52" s="8">
        <v>0</v>
      </c>
      <c r="K52" s="8">
        <f t="shared" si="1"/>
        <v>7562.320207093564</v>
      </c>
      <c r="L52" s="8">
        <f t="shared" si="2"/>
        <v>1917.5676412773983</v>
      </c>
      <c r="M52" s="8">
        <f>G52*$C$10*$B$8</f>
        <v>5644.7525658161658</v>
      </c>
      <c r="N52" s="8">
        <f t="shared" si="3"/>
        <v>1040190.5983555531</v>
      </c>
      <c r="O52" s="8">
        <f t="shared" si="6"/>
        <v>275619.64808895037</v>
      </c>
      <c r="P52" s="2">
        <f t="shared" si="4"/>
        <v>1</v>
      </c>
    </row>
    <row r="53" spans="5:16" x14ac:dyDescent="0.3">
      <c r="E53" s="7">
        <v>48</v>
      </c>
      <c r="F53" s="10">
        <f>DATE(YEAR(F52),MONTH(F52)+IF($B$9="Monthly",1,0),DAY(F52)+IF($B$9="Biweekly",14,0))</f>
        <v>46692</v>
      </c>
      <c r="G53" s="8">
        <f t="shared" si="5"/>
        <v>1040190.5983555531</v>
      </c>
      <c r="H53" s="8">
        <f t="shared" si="0"/>
        <v>7562.320207093564</v>
      </c>
      <c r="I53" s="8">
        <v>0</v>
      </c>
      <c r="J53" s="8">
        <v>0</v>
      </c>
      <c r="K53" s="8">
        <f t="shared" si="1"/>
        <v>7562.320207093564</v>
      </c>
      <c r="L53" s="8">
        <f t="shared" si="2"/>
        <v>1927.9544660009851</v>
      </c>
      <c r="M53" s="8">
        <f>G53*$C$10*$B$8</f>
        <v>5634.3657410925789</v>
      </c>
      <c r="N53" s="8">
        <f t="shared" si="3"/>
        <v>1038262.6438895521</v>
      </c>
      <c r="O53" s="8">
        <f t="shared" si="6"/>
        <v>281254.01383004297</v>
      </c>
      <c r="P53" s="2">
        <f t="shared" si="4"/>
        <v>1</v>
      </c>
    </row>
    <row r="54" spans="5:16" x14ac:dyDescent="0.3">
      <c r="E54" s="7">
        <v>49</v>
      </c>
      <c r="F54" s="10">
        <f>DATE(YEAR(F53),MONTH(F53)+IF($B$9="Monthly",1,0),DAY(F53)+IF($B$9="Biweekly",14,0))</f>
        <v>46722</v>
      </c>
      <c r="G54" s="8">
        <f t="shared" si="5"/>
        <v>1038262.6438895521</v>
      </c>
      <c r="H54" s="8">
        <f t="shared" si="0"/>
        <v>7562.320207093564</v>
      </c>
      <c r="I54" s="8">
        <v>0</v>
      </c>
      <c r="J54" s="8">
        <v>0</v>
      </c>
      <c r="K54" s="8">
        <f t="shared" si="1"/>
        <v>7562.320207093564</v>
      </c>
      <c r="L54" s="8">
        <f t="shared" si="2"/>
        <v>1938.3975526918239</v>
      </c>
      <c r="M54" s="8">
        <f>G54*$C$10*$B$8</f>
        <v>5623.9226544017401</v>
      </c>
      <c r="N54" s="8">
        <f t="shared" si="3"/>
        <v>1036324.2463368602</v>
      </c>
      <c r="O54" s="8">
        <f t="shared" si="6"/>
        <v>286877.93648444471</v>
      </c>
      <c r="P54" s="2">
        <f t="shared" si="4"/>
        <v>1</v>
      </c>
    </row>
    <row r="55" spans="5:16" x14ac:dyDescent="0.3">
      <c r="E55" s="7">
        <v>50</v>
      </c>
      <c r="F55" s="10">
        <f>DATE(YEAR(F54),MONTH(F54)+IF($B$9="Monthly",1,0),DAY(F54)+IF($B$9="Biweekly",14,0))</f>
        <v>46753</v>
      </c>
      <c r="G55" s="8">
        <f t="shared" si="5"/>
        <v>1036324.2463368602</v>
      </c>
      <c r="H55" s="8">
        <f t="shared" si="0"/>
        <v>7562.320207093564</v>
      </c>
      <c r="I55" s="8">
        <v>0</v>
      </c>
      <c r="J55" s="8">
        <v>0</v>
      </c>
      <c r="K55" s="8">
        <f t="shared" si="1"/>
        <v>7562.320207093564</v>
      </c>
      <c r="L55" s="8">
        <f t="shared" si="2"/>
        <v>1948.8972061022378</v>
      </c>
      <c r="M55" s="8">
        <f>G55*$C$10*$B$8</f>
        <v>5613.4230009913263</v>
      </c>
      <c r="N55" s="8">
        <f t="shared" si="3"/>
        <v>1034375.349130758</v>
      </c>
      <c r="O55" s="8">
        <f t="shared" si="6"/>
        <v>292491.35948543606</v>
      </c>
      <c r="P55" s="2">
        <f t="shared" si="4"/>
        <v>1</v>
      </c>
    </row>
    <row r="56" spans="5:16" x14ac:dyDescent="0.3">
      <c r="E56" s="7">
        <v>51</v>
      </c>
      <c r="F56" s="10">
        <f>DATE(YEAR(F55),MONTH(F55)+IF($B$9="Monthly",1,0),DAY(F55)+IF($B$9="Biweekly",14,0))</f>
        <v>46784</v>
      </c>
      <c r="G56" s="8">
        <f t="shared" si="5"/>
        <v>1034375.349130758</v>
      </c>
      <c r="H56" s="8">
        <f t="shared" si="0"/>
        <v>7562.320207093564</v>
      </c>
      <c r="I56" s="8">
        <v>0</v>
      </c>
      <c r="J56" s="8">
        <v>0</v>
      </c>
      <c r="K56" s="8">
        <f t="shared" si="1"/>
        <v>7562.320207093564</v>
      </c>
      <c r="L56" s="8">
        <f t="shared" si="2"/>
        <v>1959.453732635292</v>
      </c>
      <c r="M56" s="8">
        <f>G56*$C$10*$B$8</f>
        <v>5602.866474458272</v>
      </c>
      <c r="N56" s="8">
        <f t="shared" si="3"/>
        <v>1032415.8953981227</v>
      </c>
      <c r="O56" s="8">
        <f t="shared" si="6"/>
        <v>298094.22595989431</v>
      </c>
      <c r="P56" s="2">
        <f t="shared" si="4"/>
        <v>1</v>
      </c>
    </row>
    <row r="57" spans="5:16" x14ac:dyDescent="0.3">
      <c r="E57" s="7">
        <v>52</v>
      </c>
      <c r="F57" s="10">
        <f>DATE(YEAR(F56),MONTH(F56)+IF($B$9="Monthly",1,0),DAY(F56)+IF($B$9="Biweekly",14,0))</f>
        <v>46813</v>
      </c>
      <c r="G57" s="8">
        <f t="shared" si="5"/>
        <v>1032415.8953981227</v>
      </c>
      <c r="H57" s="8">
        <f t="shared" si="0"/>
        <v>7562.320207093564</v>
      </c>
      <c r="I57" s="8">
        <v>0</v>
      </c>
      <c r="J57" s="8">
        <v>0</v>
      </c>
      <c r="K57" s="8">
        <f t="shared" si="1"/>
        <v>7562.320207093564</v>
      </c>
      <c r="L57" s="8">
        <f t="shared" si="2"/>
        <v>1970.0674403537323</v>
      </c>
      <c r="M57" s="8">
        <f>G57*$C$10*$B$8</f>
        <v>5592.2527667398317</v>
      </c>
      <c r="N57" s="8">
        <f t="shared" si="3"/>
        <v>1030445.827957769</v>
      </c>
      <c r="O57" s="8">
        <f t="shared" si="6"/>
        <v>303686.47872663412</v>
      </c>
      <c r="P57" s="2">
        <f t="shared" si="4"/>
        <v>1</v>
      </c>
    </row>
    <row r="58" spans="5:16" x14ac:dyDescent="0.3">
      <c r="E58" s="7">
        <v>53</v>
      </c>
      <c r="F58" s="10">
        <f>DATE(YEAR(F57),MONTH(F57)+IF($B$9="Monthly",1,0),DAY(F57)+IF($B$9="Biweekly",14,0))</f>
        <v>46844</v>
      </c>
      <c r="G58" s="8">
        <f t="shared" si="5"/>
        <v>1030445.827957769</v>
      </c>
      <c r="H58" s="8">
        <f t="shared" si="0"/>
        <v>7562.320207093564</v>
      </c>
      <c r="I58" s="8">
        <v>0</v>
      </c>
      <c r="J58" s="8">
        <v>0</v>
      </c>
      <c r="K58" s="8">
        <f t="shared" si="1"/>
        <v>7562.320207093564</v>
      </c>
      <c r="L58" s="8">
        <f t="shared" si="2"/>
        <v>1980.7386389889825</v>
      </c>
      <c r="M58" s="8">
        <f>G58*$C$10*$B$8</f>
        <v>5581.5815681045815</v>
      </c>
      <c r="N58" s="8">
        <f t="shared" si="3"/>
        <v>1028465.0893187801</v>
      </c>
      <c r="O58" s="8">
        <f t="shared" si="6"/>
        <v>309268.06029473868</v>
      </c>
      <c r="P58" s="2">
        <f t="shared" si="4"/>
        <v>1</v>
      </c>
    </row>
    <row r="59" spans="5:16" x14ac:dyDescent="0.3">
      <c r="E59" s="7">
        <v>54</v>
      </c>
      <c r="F59" s="10">
        <f>DATE(YEAR(F58),MONTH(F58)+IF($B$9="Monthly",1,0),DAY(F58)+IF($B$9="Biweekly",14,0))</f>
        <v>46874</v>
      </c>
      <c r="G59" s="8">
        <f t="shared" si="5"/>
        <v>1028465.0893187801</v>
      </c>
      <c r="H59" s="8">
        <f t="shared" si="0"/>
        <v>7562.320207093564</v>
      </c>
      <c r="I59" s="8">
        <v>0</v>
      </c>
      <c r="J59" s="8">
        <v>0</v>
      </c>
      <c r="K59" s="8">
        <f t="shared" si="1"/>
        <v>7562.320207093564</v>
      </c>
      <c r="L59" s="8">
        <f t="shared" si="2"/>
        <v>1991.4676399501723</v>
      </c>
      <c r="M59" s="8">
        <f>G59*$C$10*$B$8</f>
        <v>5570.8525671433918</v>
      </c>
      <c r="N59" s="8">
        <f t="shared" si="3"/>
        <v>1026473.6216788299</v>
      </c>
      <c r="O59" s="8">
        <f t="shared" si="6"/>
        <v>314838.91286188207</v>
      </c>
      <c r="P59" s="2">
        <f t="shared" si="4"/>
        <v>1</v>
      </c>
    </row>
    <row r="60" spans="5:16" x14ac:dyDescent="0.3">
      <c r="E60" s="7">
        <v>55</v>
      </c>
      <c r="F60" s="10">
        <f>DATE(YEAR(F59),MONTH(F59)+IF($B$9="Monthly",1,0),DAY(F59)+IF($B$9="Biweekly",14,0))</f>
        <v>46905</v>
      </c>
      <c r="G60" s="8">
        <f t="shared" si="5"/>
        <v>1026473.6216788299</v>
      </c>
      <c r="H60" s="8">
        <f t="shared" si="0"/>
        <v>7562.320207093564</v>
      </c>
      <c r="I60" s="8">
        <v>0</v>
      </c>
      <c r="J60" s="8">
        <v>0</v>
      </c>
      <c r="K60" s="8">
        <f t="shared" si="1"/>
        <v>7562.320207093564</v>
      </c>
      <c r="L60" s="8">
        <f t="shared" si="2"/>
        <v>2002.2547563332355</v>
      </c>
      <c r="M60" s="8">
        <f>G60*$C$10*$B$8</f>
        <v>5560.0654507603285</v>
      </c>
      <c r="N60" s="8">
        <f t="shared" si="3"/>
        <v>1024471.3669224967</v>
      </c>
      <c r="O60" s="8">
        <f t="shared" si="6"/>
        <v>320398.97831264237</v>
      </c>
      <c r="P60" s="2">
        <f t="shared" si="4"/>
        <v>1</v>
      </c>
    </row>
    <row r="61" spans="5:16" x14ac:dyDescent="0.3">
      <c r="E61" s="7">
        <v>56</v>
      </c>
      <c r="F61" s="10">
        <f>DATE(YEAR(F60),MONTH(F60)+IF($B$9="Monthly",1,0),DAY(F60)+IF($B$9="Biweekly",14,0))</f>
        <v>46935</v>
      </c>
      <c r="G61" s="8">
        <f t="shared" si="5"/>
        <v>1024471.3669224967</v>
      </c>
      <c r="H61" s="8">
        <f t="shared" si="0"/>
        <v>7562.320207093564</v>
      </c>
      <c r="I61" s="8">
        <v>0</v>
      </c>
      <c r="J61" s="8">
        <v>0</v>
      </c>
      <c r="K61" s="8">
        <f t="shared" si="1"/>
        <v>7562.320207093564</v>
      </c>
      <c r="L61" s="8">
        <f t="shared" si="2"/>
        <v>2013.1003029300409</v>
      </c>
      <c r="M61" s="8">
        <f>G61*$C$10*$B$8</f>
        <v>5549.2199041635231</v>
      </c>
      <c r="N61" s="8">
        <f t="shared" si="3"/>
        <v>1022458.2666195667</v>
      </c>
      <c r="O61" s="8">
        <f t="shared" si="6"/>
        <v>325948.19821680587</v>
      </c>
      <c r="P61" s="2">
        <f t="shared" si="4"/>
        <v>1</v>
      </c>
    </row>
    <row r="62" spans="5:16" x14ac:dyDescent="0.3">
      <c r="E62" s="7">
        <v>57</v>
      </c>
      <c r="F62" s="10">
        <f>DATE(YEAR(F61),MONTH(F61)+IF($B$9="Monthly",1,0),DAY(F61)+IF($B$9="Biweekly",14,0))</f>
        <v>46966</v>
      </c>
      <c r="G62" s="8">
        <f t="shared" si="5"/>
        <v>1022458.2666195667</v>
      </c>
      <c r="H62" s="8">
        <f t="shared" si="0"/>
        <v>7562.320207093564</v>
      </c>
      <c r="I62" s="8">
        <v>0</v>
      </c>
      <c r="J62" s="8">
        <v>0</v>
      </c>
      <c r="K62" s="8">
        <f t="shared" si="1"/>
        <v>7562.320207093564</v>
      </c>
      <c r="L62" s="8">
        <f t="shared" si="2"/>
        <v>2024.004596237578</v>
      </c>
      <c r="M62" s="8">
        <f>G62*$C$10*$B$8</f>
        <v>5538.3156108559861</v>
      </c>
      <c r="N62" s="8">
        <f t="shared" si="3"/>
        <v>1020434.2620233292</v>
      </c>
      <c r="O62" s="8">
        <f t="shared" si="6"/>
        <v>331486.51382766187</v>
      </c>
      <c r="P62" s="2">
        <f t="shared" si="4"/>
        <v>1</v>
      </c>
    </row>
    <row r="63" spans="5:16" x14ac:dyDescent="0.3">
      <c r="E63" s="7">
        <v>58</v>
      </c>
      <c r="F63" s="10">
        <f>DATE(YEAR(F62),MONTH(F62)+IF($B$9="Monthly",1,0),DAY(F62)+IF($B$9="Biweekly",14,0))</f>
        <v>46997</v>
      </c>
      <c r="G63" s="8">
        <f t="shared" si="5"/>
        <v>1020434.2620233292</v>
      </c>
      <c r="H63" s="8">
        <f t="shared" si="0"/>
        <v>7562.320207093564</v>
      </c>
      <c r="I63" s="8">
        <v>0</v>
      </c>
      <c r="J63" s="8">
        <v>0</v>
      </c>
      <c r="K63" s="8">
        <f t="shared" si="1"/>
        <v>7562.320207093564</v>
      </c>
      <c r="L63" s="8">
        <f t="shared" si="2"/>
        <v>2034.9679544671972</v>
      </c>
      <c r="M63" s="8">
        <f>G63*$C$10*$B$8</f>
        <v>5527.3522526263669</v>
      </c>
      <c r="N63" s="8">
        <f t="shared" si="3"/>
        <v>1018399.294068862</v>
      </c>
      <c r="O63" s="8">
        <f t="shared" si="6"/>
        <v>337013.86608028825</v>
      </c>
      <c r="P63" s="2">
        <f t="shared" si="4"/>
        <v>1</v>
      </c>
    </row>
    <row r="64" spans="5:16" x14ac:dyDescent="0.3">
      <c r="E64" s="7">
        <v>59</v>
      </c>
      <c r="F64" s="10">
        <f>DATE(YEAR(F63),MONTH(F63)+IF($B$9="Monthly",1,0),DAY(F63)+IF($B$9="Biweekly",14,0))</f>
        <v>47027</v>
      </c>
      <c r="G64" s="8">
        <f t="shared" si="5"/>
        <v>1018399.294068862</v>
      </c>
      <c r="H64" s="8">
        <f t="shared" si="0"/>
        <v>7562.320207093564</v>
      </c>
      <c r="I64" s="8">
        <v>0</v>
      </c>
      <c r="J64" s="8">
        <v>0</v>
      </c>
      <c r="K64" s="8">
        <f t="shared" si="1"/>
        <v>7562.320207093564</v>
      </c>
      <c r="L64" s="8">
        <f t="shared" si="2"/>
        <v>2045.9906975538952</v>
      </c>
      <c r="M64" s="8">
        <f>G64*$C$10*$B$8</f>
        <v>5516.3295095396688</v>
      </c>
      <c r="N64" s="8">
        <f t="shared" si="3"/>
        <v>1016353.3033713081</v>
      </c>
      <c r="O64" s="8">
        <f t="shared" si="6"/>
        <v>342530.1955898279</v>
      </c>
      <c r="P64" s="2">
        <f t="shared" si="4"/>
        <v>1</v>
      </c>
    </row>
    <row r="65" spans="5:16" x14ac:dyDescent="0.3">
      <c r="E65" s="7">
        <v>60</v>
      </c>
      <c r="F65" s="10">
        <f>DATE(YEAR(F64),MONTH(F64)+IF($B$9="Monthly",1,0),DAY(F64)+IF($B$9="Biweekly",14,0))</f>
        <v>47058</v>
      </c>
      <c r="G65" s="8">
        <f t="shared" si="5"/>
        <v>1016353.3033713081</v>
      </c>
      <c r="H65" s="8">
        <f t="shared" si="0"/>
        <v>7562.320207093564</v>
      </c>
      <c r="I65" s="8">
        <v>0</v>
      </c>
      <c r="J65" s="8">
        <v>0</v>
      </c>
      <c r="K65" s="8">
        <f t="shared" si="1"/>
        <v>7562.320207093564</v>
      </c>
      <c r="L65" s="8">
        <f t="shared" si="2"/>
        <v>2057.0731471656454</v>
      </c>
      <c r="M65" s="8">
        <f>G65*$C$10*$B$8</f>
        <v>5505.2470599279186</v>
      </c>
      <c r="N65" s="8">
        <f t="shared" si="3"/>
        <v>1014296.2302241425</v>
      </c>
      <c r="O65" s="8">
        <f t="shared" si="6"/>
        <v>348035.4426497558</v>
      </c>
      <c r="P65" s="2">
        <f t="shared" si="4"/>
        <v>1</v>
      </c>
    </row>
    <row r="66" spans="5:16" x14ac:dyDescent="0.3">
      <c r="E66" s="7">
        <v>61</v>
      </c>
      <c r="F66" s="10">
        <f>DATE(YEAR(F65),MONTH(F65)+IF($B$9="Monthly",1,0),DAY(F65)+IF($B$9="Biweekly",14,0))</f>
        <v>47088</v>
      </c>
      <c r="G66" s="8">
        <f t="shared" si="5"/>
        <v>1014296.2302241425</v>
      </c>
      <c r="H66" s="8">
        <f t="shared" si="0"/>
        <v>7562.320207093564</v>
      </c>
      <c r="I66" s="8">
        <v>0</v>
      </c>
      <c r="J66" s="8">
        <v>0</v>
      </c>
      <c r="K66" s="8">
        <f t="shared" si="1"/>
        <v>7562.320207093564</v>
      </c>
      <c r="L66" s="8">
        <f t="shared" si="2"/>
        <v>2068.2156267127921</v>
      </c>
      <c r="M66" s="8">
        <f>G66*$C$10*$B$8</f>
        <v>5494.1045803807719</v>
      </c>
      <c r="N66" s="8">
        <f t="shared" si="3"/>
        <v>1012228.0145974298</v>
      </c>
      <c r="O66" s="8">
        <f t="shared" si="6"/>
        <v>353529.54723013658</v>
      </c>
      <c r="P66" s="2">
        <f t="shared" si="4"/>
        <v>1</v>
      </c>
    </row>
    <row r="67" spans="5:16" x14ac:dyDescent="0.3">
      <c r="E67" s="7">
        <v>62</v>
      </c>
      <c r="F67" s="10">
        <f>DATE(YEAR(F66),MONTH(F66)+IF($B$9="Monthly",1,0),DAY(F66)+IF($B$9="Biweekly",14,0))</f>
        <v>47119</v>
      </c>
      <c r="G67" s="8">
        <f t="shared" si="5"/>
        <v>1012228.0145974298</v>
      </c>
      <c r="H67" s="8">
        <f t="shared" si="0"/>
        <v>7562.320207093564</v>
      </c>
      <c r="I67" s="8">
        <v>0</v>
      </c>
      <c r="J67" s="8">
        <v>0</v>
      </c>
      <c r="K67" s="8">
        <f t="shared" si="1"/>
        <v>7562.320207093564</v>
      </c>
      <c r="L67" s="8">
        <f t="shared" si="2"/>
        <v>2079.4184613574862</v>
      </c>
      <c r="M67" s="8">
        <f>G67*$C$10*$B$8</f>
        <v>5482.9017457360778</v>
      </c>
      <c r="N67" s="8">
        <f t="shared" si="3"/>
        <v>1010148.5961360723</v>
      </c>
      <c r="O67" s="8">
        <f t="shared" si="6"/>
        <v>359012.44897587266</v>
      </c>
      <c r="P67" s="2">
        <f t="shared" si="4"/>
        <v>1</v>
      </c>
    </row>
    <row r="68" spans="5:16" x14ac:dyDescent="0.3">
      <c r="E68" s="7">
        <v>63</v>
      </c>
      <c r="F68" s="10">
        <f>DATE(YEAR(F67),MONTH(F67)+IF($B$9="Monthly",1,0),DAY(F67)+IF($B$9="Biweekly",14,0))</f>
        <v>47150</v>
      </c>
      <c r="G68" s="8">
        <f t="shared" si="5"/>
        <v>1010148.5961360723</v>
      </c>
      <c r="H68" s="8">
        <f t="shared" si="0"/>
        <v>7562.320207093564</v>
      </c>
      <c r="I68" s="8">
        <v>0</v>
      </c>
      <c r="J68" s="8">
        <v>0</v>
      </c>
      <c r="K68" s="8">
        <f t="shared" si="1"/>
        <v>7562.320207093564</v>
      </c>
      <c r="L68" s="8">
        <f t="shared" si="2"/>
        <v>2090.6819780231726</v>
      </c>
      <c r="M68" s="8">
        <f>G68*$C$10*$B$8</f>
        <v>5471.6382290703914</v>
      </c>
      <c r="N68" s="8">
        <f t="shared" si="3"/>
        <v>1008057.9141580492</v>
      </c>
      <c r="O68" s="8">
        <f t="shared" si="6"/>
        <v>364484.08720494306</v>
      </c>
      <c r="P68" s="2">
        <f t="shared" si="4"/>
        <v>1</v>
      </c>
    </row>
    <row r="69" spans="5:16" x14ac:dyDescent="0.3">
      <c r="E69" s="7">
        <v>64</v>
      </c>
      <c r="F69" s="10">
        <f>DATE(YEAR(F68),MONTH(F68)+IF($B$9="Monthly",1,0),DAY(F68)+IF($B$9="Biweekly",14,0))</f>
        <v>47178</v>
      </c>
      <c r="G69" s="8">
        <f t="shared" si="5"/>
        <v>1008057.9141580492</v>
      </c>
      <c r="H69" s="8">
        <f t="shared" si="0"/>
        <v>7562.320207093564</v>
      </c>
      <c r="I69" s="8">
        <v>0</v>
      </c>
      <c r="J69" s="8">
        <v>0</v>
      </c>
      <c r="K69" s="8">
        <f t="shared" si="1"/>
        <v>7562.320207093564</v>
      </c>
      <c r="L69" s="8">
        <f t="shared" si="2"/>
        <v>2102.0065054041306</v>
      </c>
      <c r="M69" s="8">
        <f>G69*$C$10*$B$8</f>
        <v>5460.3137016894334</v>
      </c>
      <c r="N69" s="8">
        <f t="shared" si="3"/>
        <v>1005955.907652645</v>
      </c>
      <c r="O69" s="8">
        <f t="shared" si="6"/>
        <v>369944.40090663248</v>
      </c>
      <c r="P69" s="2">
        <f t="shared" si="4"/>
        <v>1</v>
      </c>
    </row>
    <row r="70" spans="5:16" x14ac:dyDescent="0.3">
      <c r="E70" s="7">
        <v>65</v>
      </c>
      <c r="F70" s="10">
        <f>DATE(YEAR(F69),MONTH(F69)+IF($B$9="Monthly",1,0),DAY(F69)+IF($B$9="Biweekly",14,0))</f>
        <v>47209</v>
      </c>
      <c r="G70" s="8">
        <f t="shared" si="5"/>
        <v>1005955.907652645</v>
      </c>
      <c r="H70" s="8">
        <f t="shared" si="0"/>
        <v>7562.320207093564</v>
      </c>
      <c r="I70" s="8">
        <v>0</v>
      </c>
      <c r="J70" s="8">
        <v>0</v>
      </c>
      <c r="K70" s="8">
        <f t="shared" si="1"/>
        <v>7562.320207093564</v>
      </c>
      <c r="L70" s="8">
        <f t="shared" si="2"/>
        <v>2113.3923739750699</v>
      </c>
      <c r="M70" s="8">
        <f>G70*$C$10*$B$8</f>
        <v>5448.9278331184942</v>
      </c>
      <c r="N70" s="8">
        <f t="shared" si="3"/>
        <v>1003842.51527867</v>
      </c>
      <c r="O70" s="8">
        <f t="shared" si="6"/>
        <v>375393.32873975096</v>
      </c>
      <c r="P70" s="2">
        <f t="shared" si="4"/>
        <v>1</v>
      </c>
    </row>
    <row r="71" spans="5:16" x14ac:dyDescent="0.3">
      <c r="E71" s="7">
        <v>66</v>
      </c>
      <c r="F71" s="10">
        <f>DATE(YEAR(F70),MONTH(F70)+IF($B$9="Monthly",1,0),DAY(F70)+IF($B$9="Biweekly",14,0))</f>
        <v>47239</v>
      </c>
      <c r="G71" s="8">
        <f t="shared" si="5"/>
        <v>1003842.51527867</v>
      </c>
      <c r="H71" s="8">
        <f t="shared" ref="H71:H134" si="7">IF(G71&gt;1,-PMT($B$8*$C$10,$B$7/$C$10,$G$6,0),0)</f>
        <v>7562.320207093564</v>
      </c>
      <c r="I71" s="8">
        <v>0</v>
      </c>
      <c r="J71" s="8">
        <v>0</v>
      </c>
      <c r="K71" s="8">
        <f t="shared" ref="K71:K134" si="8">H71+I71+J71</f>
        <v>7562.320207093564</v>
      </c>
      <c r="L71" s="8">
        <f t="shared" ref="L71:L134" si="9">K71-M71</f>
        <v>2124.8399160007684</v>
      </c>
      <c r="M71" s="8">
        <f>G71*$C$10*$B$8</f>
        <v>5437.4802910927956</v>
      </c>
      <c r="N71" s="8">
        <f t="shared" ref="N71:N134" si="10">G71-L71</f>
        <v>1001717.6753626693</v>
      </c>
      <c r="O71" s="8">
        <f t="shared" si="6"/>
        <v>380830.80903084372</v>
      </c>
      <c r="P71" s="2">
        <f t="shared" ref="P71:P134" si="11">IF(N71&gt;0,1,0)</f>
        <v>1</v>
      </c>
    </row>
    <row r="72" spans="5:16" x14ac:dyDescent="0.3">
      <c r="E72" s="7">
        <v>67</v>
      </c>
      <c r="F72" s="10">
        <f>DATE(YEAR(F71),MONTH(F71)+IF($B$9="Monthly",1,0),DAY(F71)+IF($B$9="Biweekly",14,0))</f>
        <v>47270</v>
      </c>
      <c r="G72" s="8">
        <f t="shared" ref="G72:G135" si="12">N71</f>
        <v>1001717.6753626693</v>
      </c>
      <c r="H72" s="8">
        <f t="shared" si="7"/>
        <v>7562.320207093564</v>
      </c>
      <c r="I72" s="8">
        <v>0</v>
      </c>
      <c r="J72" s="8">
        <v>0</v>
      </c>
      <c r="K72" s="8">
        <f t="shared" si="8"/>
        <v>7562.320207093564</v>
      </c>
      <c r="L72" s="8">
        <f t="shared" si="9"/>
        <v>2136.3494655457725</v>
      </c>
      <c r="M72" s="8">
        <f>G72*$C$10*$B$8</f>
        <v>5425.9707415477915</v>
      </c>
      <c r="N72" s="8">
        <f t="shared" si="10"/>
        <v>999581.32589712355</v>
      </c>
      <c r="O72" s="8">
        <f t="shared" ref="O72:O135" si="13">M72+O71</f>
        <v>386256.77977239154</v>
      </c>
      <c r="P72" s="2">
        <f t="shared" si="11"/>
        <v>1</v>
      </c>
    </row>
    <row r="73" spans="5:16" x14ac:dyDescent="0.3">
      <c r="E73" s="7">
        <v>68</v>
      </c>
      <c r="F73" s="10">
        <f>DATE(YEAR(F72),MONTH(F72)+IF($B$9="Monthly",1,0),DAY(F72)+IF($B$9="Biweekly",14,0))</f>
        <v>47300</v>
      </c>
      <c r="G73" s="8">
        <f t="shared" si="12"/>
        <v>999581.32589712355</v>
      </c>
      <c r="H73" s="8">
        <f t="shared" si="7"/>
        <v>7562.320207093564</v>
      </c>
      <c r="I73" s="8">
        <v>0</v>
      </c>
      <c r="J73" s="8">
        <v>0</v>
      </c>
      <c r="K73" s="8">
        <f t="shared" si="8"/>
        <v>7562.320207093564</v>
      </c>
      <c r="L73" s="8">
        <f t="shared" si="9"/>
        <v>2147.9213584841445</v>
      </c>
      <c r="M73" s="8">
        <f>G73*$C$10*$B$8</f>
        <v>5414.3988486094195</v>
      </c>
      <c r="N73" s="8">
        <f t="shared" si="10"/>
        <v>997433.40453863936</v>
      </c>
      <c r="O73" s="8">
        <f t="shared" si="13"/>
        <v>391671.17862100096</v>
      </c>
      <c r="P73" s="2">
        <f t="shared" si="11"/>
        <v>1</v>
      </c>
    </row>
    <row r="74" spans="5:16" x14ac:dyDescent="0.3">
      <c r="E74" s="7">
        <v>69</v>
      </c>
      <c r="F74" s="10">
        <f>DATE(YEAR(F73),MONTH(F73)+IF($B$9="Monthly",1,0),DAY(F73)+IF($B$9="Biweekly",14,0))</f>
        <v>47331</v>
      </c>
      <c r="G74" s="8">
        <f t="shared" si="12"/>
        <v>997433.40453863936</v>
      </c>
      <c r="H74" s="8">
        <f t="shared" si="7"/>
        <v>7562.320207093564</v>
      </c>
      <c r="I74" s="8">
        <v>0</v>
      </c>
      <c r="J74" s="8">
        <v>0</v>
      </c>
      <c r="K74" s="8">
        <f t="shared" si="8"/>
        <v>7562.320207093564</v>
      </c>
      <c r="L74" s="8">
        <f t="shared" si="9"/>
        <v>2159.5559325092672</v>
      </c>
      <c r="M74" s="8">
        <f>G74*$C$10*$B$8</f>
        <v>5402.7642745842968</v>
      </c>
      <c r="N74" s="8">
        <f t="shared" si="10"/>
        <v>995273.84860613011</v>
      </c>
      <c r="O74" s="8">
        <f t="shared" si="13"/>
        <v>397073.94289558526</v>
      </c>
      <c r="P74" s="2">
        <f t="shared" si="11"/>
        <v>1</v>
      </c>
    </row>
    <row r="75" spans="5:16" x14ac:dyDescent="0.3">
      <c r="E75" s="7">
        <v>70</v>
      </c>
      <c r="F75" s="10">
        <f>DATE(YEAR(F74),MONTH(F74)+IF($B$9="Monthly",1,0),DAY(F74)+IF($B$9="Biweekly",14,0))</f>
        <v>47362</v>
      </c>
      <c r="G75" s="8">
        <f t="shared" si="12"/>
        <v>995273.84860613011</v>
      </c>
      <c r="H75" s="8">
        <f t="shared" si="7"/>
        <v>7562.320207093564</v>
      </c>
      <c r="I75" s="8">
        <v>0</v>
      </c>
      <c r="J75" s="8">
        <v>0</v>
      </c>
      <c r="K75" s="8">
        <f t="shared" si="8"/>
        <v>7562.320207093564</v>
      </c>
      <c r="L75" s="8">
        <f t="shared" si="9"/>
        <v>2171.2535271436927</v>
      </c>
      <c r="M75" s="8">
        <f>G75*$C$10*$B$8</f>
        <v>5391.0666799498713</v>
      </c>
      <c r="N75" s="8">
        <f t="shared" si="10"/>
        <v>993102.59507898637</v>
      </c>
      <c r="O75" s="8">
        <f t="shared" si="13"/>
        <v>402465.00957553514</v>
      </c>
      <c r="P75" s="2">
        <f t="shared" si="11"/>
        <v>1</v>
      </c>
    </row>
    <row r="76" spans="5:16" x14ac:dyDescent="0.3">
      <c r="E76" s="7">
        <v>71</v>
      </c>
      <c r="F76" s="10">
        <f>DATE(YEAR(F75),MONTH(F75)+IF($B$9="Monthly",1,0),DAY(F75)+IF($B$9="Biweekly",14,0))</f>
        <v>47392</v>
      </c>
      <c r="G76" s="8">
        <f t="shared" si="12"/>
        <v>993102.59507898637</v>
      </c>
      <c r="H76" s="8">
        <f t="shared" si="7"/>
        <v>7562.320207093564</v>
      </c>
      <c r="I76" s="8">
        <v>0</v>
      </c>
      <c r="J76" s="8">
        <v>0</v>
      </c>
      <c r="K76" s="8">
        <f t="shared" si="8"/>
        <v>7562.320207093564</v>
      </c>
      <c r="L76" s="8">
        <f t="shared" si="9"/>
        <v>2183.0144837490552</v>
      </c>
      <c r="M76" s="8">
        <f>G76*$C$10*$B$8</f>
        <v>5379.3057233445088</v>
      </c>
      <c r="N76" s="8">
        <f t="shared" si="10"/>
        <v>990919.58059523732</v>
      </c>
      <c r="O76" s="8">
        <f t="shared" si="13"/>
        <v>407844.31529887964</v>
      </c>
      <c r="P76" s="2">
        <f t="shared" si="11"/>
        <v>1</v>
      </c>
    </row>
    <row r="77" spans="5:16" x14ac:dyDescent="0.3">
      <c r="E77" s="7">
        <v>72</v>
      </c>
      <c r="F77" s="10">
        <f>DATE(YEAR(F76),MONTH(F76)+IF($B$9="Monthly",1,0),DAY(F76)+IF($B$9="Biweekly",14,0))</f>
        <v>47423</v>
      </c>
      <c r="G77" s="8">
        <f t="shared" si="12"/>
        <v>990919.58059523732</v>
      </c>
      <c r="H77" s="8">
        <f t="shared" si="7"/>
        <v>7562.320207093564</v>
      </c>
      <c r="I77" s="8">
        <v>0</v>
      </c>
      <c r="J77" s="8">
        <v>0</v>
      </c>
      <c r="K77" s="8">
        <f t="shared" si="8"/>
        <v>7562.320207093564</v>
      </c>
      <c r="L77" s="8">
        <f t="shared" si="9"/>
        <v>2194.8391455360288</v>
      </c>
      <c r="M77" s="8">
        <f>G77*$C$10*$B$8</f>
        <v>5367.4810615575352</v>
      </c>
      <c r="N77" s="8">
        <f t="shared" si="10"/>
        <v>988724.74144970125</v>
      </c>
      <c r="O77" s="8">
        <f t="shared" si="13"/>
        <v>413211.79636043718</v>
      </c>
      <c r="P77" s="2">
        <f t="shared" si="11"/>
        <v>1</v>
      </c>
    </row>
    <row r="78" spans="5:16" x14ac:dyDescent="0.3">
      <c r="E78" s="7">
        <v>73</v>
      </c>
      <c r="F78" s="10">
        <f>DATE(YEAR(F77),MONTH(F77)+IF($B$9="Monthly",1,0),DAY(F77)+IF($B$9="Biweekly",14,0))</f>
        <v>47453</v>
      </c>
      <c r="G78" s="8">
        <f t="shared" si="12"/>
        <v>988724.74144970125</v>
      </c>
      <c r="H78" s="8">
        <f t="shared" si="7"/>
        <v>7562.320207093564</v>
      </c>
      <c r="I78" s="8">
        <v>0</v>
      </c>
      <c r="J78" s="8">
        <v>0</v>
      </c>
      <c r="K78" s="8">
        <f t="shared" si="8"/>
        <v>7562.320207093564</v>
      </c>
      <c r="L78" s="8">
        <f t="shared" si="9"/>
        <v>2206.7278575743494</v>
      </c>
      <c r="M78" s="8">
        <f>G78*$C$10*$B$8</f>
        <v>5355.5923495192146</v>
      </c>
      <c r="N78" s="8">
        <f t="shared" si="10"/>
        <v>986518.0135921269</v>
      </c>
      <c r="O78" s="8">
        <f t="shared" si="13"/>
        <v>418567.38870995637</v>
      </c>
      <c r="P78" s="2">
        <f t="shared" si="11"/>
        <v>1</v>
      </c>
    </row>
    <row r="79" spans="5:16" x14ac:dyDescent="0.3">
      <c r="E79" s="7">
        <v>74</v>
      </c>
      <c r="F79" s="10">
        <f>DATE(YEAR(F78),MONTH(F78)+IF($B$9="Monthly",1,0),DAY(F78)+IF($B$9="Biweekly",14,0))</f>
        <v>47484</v>
      </c>
      <c r="G79" s="8">
        <f t="shared" si="12"/>
        <v>986518.0135921269</v>
      </c>
      <c r="H79" s="8">
        <f t="shared" si="7"/>
        <v>7562.320207093564</v>
      </c>
      <c r="I79" s="8">
        <v>0</v>
      </c>
      <c r="J79" s="8">
        <v>0</v>
      </c>
      <c r="K79" s="8">
        <f t="shared" si="8"/>
        <v>7562.320207093564</v>
      </c>
      <c r="L79" s="8">
        <f t="shared" si="9"/>
        <v>2218.6809668028773</v>
      </c>
      <c r="M79" s="8">
        <f>G79*$C$10*$B$8</f>
        <v>5343.6392402906868</v>
      </c>
      <c r="N79" s="8">
        <f t="shared" si="10"/>
        <v>984299.33262532402</v>
      </c>
      <c r="O79" s="8">
        <f t="shared" si="13"/>
        <v>423911.02795024705</v>
      </c>
      <c r="P79" s="2">
        <f t="shared" si="11"/>
        <v>1</v>
      </c>
    </row>
    <row r="80" spans="5:16" x14ac:dyDescent="0.3">
      <c r="E80" s="7">
        <v>75</v>
      </c>
      <c r="F80" s="10">
        <f>DATE(YEAR(F79),MONTH(F79)+IF($B$9="Monthly",1,0),DAY(F79)+IF($B$9="Biweekly",14,0))</f>
        <v>47515</v>
      </c>
      <c r="G80" s="8">
        <f t="shared" si="12"/>
        <v>984299.33262532402</v>
      </c>
      <c r="H80" s="8">
        <f t="shared" si="7"/>
        <v>7562.320207093564</v>
      </c>
      <c r="I80" s="8">
        <v>0</v>
      </c>
      <c r="J80" s="8">
        <v>0</v>
      </c>
      <c r="K80" s="8">
        <f t="shared" si="8"/>
        <v>7562.320207093564</v>
      </c>
      <c r="L80" s="8">
        <f t="shared" si="9"/>
        <v>2230.6988220397252</v>
      </c>
      <c r="M80" s="8">
        <f>G80*$C$10*$B$8</f>
        <v>5331.6213850538388</v>
      </c>
      <c r="N80" s="8">
        <f t="shared" si="10"/>
        <v>982068.63380328426</v>
      </c>
      <c r="O80" s="8">
        <f t="shared" si="13"/>
        <v>429242.6493353009</v>
      </c>
      <c r="P80" s="2">
        <f t="shared" si="11"/>
        <v>1</v>
      </c>
    </row>
    <row r="81" spans="5:16" x14ac:dyDescent="0.3">
      <c r="E81" s="7">
        <v>76</v>
      </c>
      <c r="F81" s="10">
        <f>DATE(YEAR(F80),MONTH(F80)+IF($B$9="Monthly",1,0),DAY(F80)+IF($B$9="Biweekly",14,0))</f>
        <v>47543</v>
      </c>
      <c r="G81" s="8">
        <f t="shared" si="12"/>
        <v>982068.63380328426</v>
      </c>
      <c r="H81" s="8">
        <f t="shared" si="7"/>
        <v>7562.320207093564</v>
      </c>
      <c r="I81" s="8">
        <v>0</v>
      </c>
      <c r="J81" s="8">
        <v>0</v>
      </c>
      <c r="K81" s="8">
        <f t="shared" si="8"/>
        <v>7562.320207093564</v>
      </c>
      <c r="L81" s="8">
        <f t="shared" si="9"/>
        <v>2242.7817739924403</v>
      </c>
      <c r="M81" s="8">
        <f>G81*$C$10*$B$8</f>
        <v>5319.5384331011237</v>
      </c>
      <c r="N81" s="8">
        <f t="shared" si="10"/>
        <v>979825.8520292918</v>
      </c>
      <c r="O81" s="8">
        <f t="shared" si="13"/>
        <v>434562.18776840204</v>
      </c>
      <c r="P81" s="2">
        <f t="shared" si="11"/>
        <v>1</v>
      </c>
    </row>
    <row r="82" spans="5:16" x14ac:dyDescent="0.3">
      <c r="E82" s="7">
        <v>77</v>
      </c>
      <c r="F82" s="10">
        <f>DATE(YEAR(F81),MONTH(F81)+IF($B$9="Monthly",1,0),DAY(F81)+IF($B$9="Biweekly",14,0))</f>
        <v>47574</v>
      </c>
      <c r="G82" s="8">
        <f t="shared" si="12"/>
        <v>979825.8520292918</v>
      </c>
      <c r="H82" s="8">
        <f t="shared" si="7"/>
        <v>7562.320207093564</v>
      </c>
      <c r="I82" s="8">
        <v>0</v>
      </c>
      <c r="J82" s="8">
        <v>0</v>
      </c>
      <c r="K82" s="8">
        <f t="shared" si="8"/>
        <v>7562.320207093564</v>
      </c>
      <c r="L82" s="8">
        <f t="shared" si="9"/>
        <v>2254.9301752682341</v>
      </c>
      <c r="M82" s="8">
        <f>G82*$C$10*$B$8</f>
        <v>5307.39003182533</v>
      </c>
      <c r="N82" s="8">
        <f t="shared" si="10"/>
        <v>977570.92185402359</v>
      </c>
      <c r="O82" s="8">
        <f t="shared" si="13"/>
        <v>439869.57780022739</v>
      </c>
      <c r="P82" s="2">
        <f t="shared" si="11"/>
        <v>1</v>
      </c>
    </row>
    <row r="83" spans="5:16" x14ac:dyDescent="0.3">
      <c r="E83" s="7">
        <v>78</v>
      </c>
      <c r="F83" s="10">
        <f>DATE(YEAR(F82),MONTH(F82)+IF($B$9="Monthly",1,0),DAY(F82)+IF($B$9="Biweekly",14,0))</f>
        <v>47604</v>
      </c>
      <c r="G83" s="8">
        <f t="shared" si="12"/>
        <v>977570.92185402359</v>
      </c>
      <c r="H83" s="8">
        <f t="shared" si="7"/>
        <v>7562.320207093564</v>
      </c>
      <c r="I83" s="8">
        <v>0</v>
      </c>
      <c r="J83" s="8">
        <v>0</v>
      </c>
      <c r="K83" s="8">
        <f t="shared" si="8"/>
        <v>7562.320207093564</v>
      </c>
      <c r="L83" s="8">
        <f t="shared" si="9"/>
        <v>2267.1443803842694</v>
      </c>
      <c r="M83" s="8">
        <f>G83*$C$10*$B$8</f>
        <v>5295.1758267092946</v>
      </c>
      <c r="N83" s="8">
        <f t="shared" si="10"/>
        <v>975303.77747363935</v>
      </c>
      <c r="O83" s="8">
        <f t="shared" si="13"/>
        <v>445164.7536269367</v>
      </c>
      <c r="P83" s="2">
        <f t="shared" si="11"/>
        <v>1</v>
      </c>
    </row>
    <row r="84" spans="5:16" x14ac:dyDescent="0.3">
      <c r="E84" s="7">
        <v>79</v>
      </c>
      <c r="F84" s="10">
        <f>DATE(YEAR(F83),MONTH(F83)+IF($B$9="Monthly",1,0),DAY(F83)+IF($B$9="Biweekly",14,0))</f>
        <v>47635</v>
      </c>
      <c r="G84" s="8">
        <f t="shared" si="12"/>
        <v>975303.77747363935</v>
      </c>
      <c r="H84" s="8">
        <f t="shared" si="7"/>
        <v>7562.320207093564</v>
      </c>
      <c r="I84" s="8">
        <v>0</v>
      </c>
      <c r="J84" s="8">
        <v>0</v>
      </c>
      <c r="K84" s="8">
        <f t="shared" si="8"/>
        <v>7562.320207093564</v>
      </c>
      <c r="L84" s="8">
        <f t="shared" si="9"/>
        <v>2279.4247457780184</v>
      </c>
      <c r="M84" s="8">
        <f>G84*$C$10*$B$8</f>
        <v>5282.8954613155456</v>
      </c>
      <c r="N84" s="8">
        <f t="shared" si="10"/>
        <v>973024.35272786138</v>
      </c>
      <c r="O84" s="8">
        <f t="shared" si="13"/>
        <v>450447.64908825222</v>
      </c>
      <c r="P84" s="2">
        <f t="shared" si="11"/>
        <v>1</v>
      </c>
    </row>
    <row r="85" spans="5:16" x14ac:dyDescent="0.3">
      <c r="E85" s="7">
        <v>80</v>
      </c>
      <c r="F85" s="10">
        <f>DATE(YEAR(F84),MONTH(F84)+IF($B$9="Monthly",1,0),DAY(F84)+IF($B$9="Biweekly",14,0))</f>
        <v>47665</v>
      </c>
      <c r="G85" s="8">
        <f t="shared" si="12"/>
        <v>973024.35272786138</v>
      </c>
      <c r="H85" s="8">
        <f t="shared" si="7"/>
        <v>7562.320207093564</v>
      </c>
      <c r="I85" s="8">
        <v>0</v>
      </c>
      <c r="J85" s="8">
        <v>0</v>
      </c>
      <c r="K85" s="8">
        <f t="shared" si="8"/>
        <v>7562.320207093564</v>
      </c>
      <c r="L85" s="8">
        <f t="shared" si="9"/>
        <v>2291.7716298176483</v>
      </c>
      <c r="M85" s="8">
        <f>G85*$C$10*$B$8</f>
        <v>5270.5485772759157</v>
      </c>
      <c r="N85" s="8">
        <f t="shared" si="10"/>
        <v>970732.58109804371</v>
      </c>
      <c r="O85" s="8">
        <f t="shared" si="13"/>
        <v>455718.19766552816</v>
      </c>
      <c r="P85" s="2">
        <f t="shared" si="11"/>
        <v>1</v>
      </c>
    </row>
    <row r="86" spans="5:16" x14ac:dyDescent="0.3">
      <c r="E86" s="7">
        <v>81</v>
      </c>
      <c r="F86" s="10">
        <f>DATE(YEAR(F85),MONTH(F85)+IF($B$9="Monthly",1,0),DAY(F85)+IF($B$9="Biweekly",14,0))</f>
        <v>47696</v>
      </c>
      <c r="G86" s="8">
        <f t="shared" si="12"/>
        <v>970732.58109804371</v>
      </c>
      <c r="H86" s="8">
        <f t="shared" si="7"/>
        <v>7562.320207093564</v>
      </c>
      <c r="I86" s="8">
        <v>0</v>
      </c>
      <c r="J86" s="8">
        <v>0</v>
      </c>
      <c r="K86" s="8">
        <f t="shared" si="8"/>
        <v>7562.320207093564</v>
      </c>
      <c r="L86" s="8">
        <f t="shared" si="9"/>
        <v>2304.1853928124938</v>
      </c>
      <c r="M86" s="8">
        <f>G86*$C$10*$B$8</f>
        <v>5258.1348142810702</v>
      </c>
      <c r="N86" s="8">
        <f t="shared" si="10"/>
        <v>968428.39570523123</v>
      </c>
      <c r="O86" s="8">
        <f t="shared" si="13"/>
        <v>460976.33247980924</v>
      </c>
      <c r="P86" s="2">
        <f t="shared" si="11"/>
        <v>1</v>
      </c>
    </row>
    <row r="87" spans="5:16" x14ac:dyDescent="0.3">
      <c r="E87" s="7">
        <v>82</v>
      </c>
      <c r="F87" s="10">
        <f>DATE(YEAR(F86),MONTH(F86)+IF($B$9="Monthly",1,0),DAY(F86)+IF($B$9="Biweekly",14,0))</f>
        <v>47727</v>
      </c>
      <c r="G87" s="8">
        <f t="shared" si="12"/>
        <v>968428.39570523123</v>
      </c>
      <c r="H87" s="8">
        <f t="shared" si="7"/>
        <v>7562.320207093564</v>
      </c>
      <c r="I87" s="8">
        <v>0</v>
      </c>
      <c r="J87" s="8">
        <v>0</v>
      </c>
      <c r="K87" s="8">
        <f t="shared" si="8"/>
        <v>7562.320207093564</v>
      </c>
      <c r="L87" s="8">
        <f t="shared" si="9"/>
        <v>2316.6663970235613</v>
      </c>
      <c r="M87" s="8">
        <f>G87*$C$10*$B$8</f>
        <v>5245.6538100700027</v>
      </c>
      <c r="N87" s="8">
        <f t="shared" si="10"/>
        <v>966111.72930820764</v>
      </c>
      <c r="O87" s="8">
        <f t="shared" si="13"/>
        <v>466221.98628987925</v>
      </c>
      <c r="P87" s="2">
        <f t="shared" si="11"/>
        <v>1</v>
      </c>
    </row>
    <row r="88" spans="5:16" x14ac:dyDescent="0.3">
      <c r="E88" s="7">
        <v>83</v>
      </c>
      <c r="F88" s="10">
        <f>DATE(YEAR(F87),MONTH(F87)+IF($B$9="Monthly",1,0),DAY(F87)+IF($B$9="Biweekly",14,0))</f>
        <v>47757</v>
      </c>
      <c r="G88" s="8">
        <f t="shared" si="12"/>
        <v>966111.72930820764</v>
      </c>
      <c r="H88" s="8">
        <f t="shared" si="7"/>
        <v>7562.320207093564</v>
      </c>
      <c r="I88" s="8">
        <v>0</v>
      </c>
      <c r="J88" s="8">
        <v>0</v>
      </c>
      <c r="K88" s="8">
        <f t="shared" si="8"/>
        <v>7562.320207093564</v>
      </c>
      <c r="L88" s="8">
        <f t="shared" si="9"/>
        <v>2329.215006674106</v>
      </c>
      <c r="M88" s="8">
        <f>G88*$C$10*$B$8</f>
        <v>5233.105200419458</v>
      </c>
      <c r="N88" s="8">
        <f t="shared" si="10"/>
        <v>963782.51430153358</v>
      </c>
      <c r="O88" s="8">
        <f t="shared" si="13"/>
        <v>471455.09149029868</v>
      </c>
      <c r="P88" s="2">
        <f t="shared" si="11"/>
        <v>1</v>
      </c>
    </row>
    <row r="89" spans="5:16" x14ac:dyDescent="0.3">
      <c r="E89" s="7">
        <v>84</v>
      </c>
      <c r="F89" s="10">
        <f>DATE(YEAR(F88),MONTH(F88)+IF($B$9="Monthly",1,0),DAY(F88)+IF($B$9="Biweekly",14,0))</f>
        <v>47788</v>
      </c>
      <c r="G89" s="8">
        <f t="shared" si="12"/>
        <v>963782.51430153358</v>
      </c>
      <c r="H89" s="8">
        <f t="shared" si="7"/>
        <v>7562.320207093564</v>
      </c>
      <c r="I89" s="8">
        <v>0</v>
      </c>
      <c r="J89" s="8">
        <v>0</v>
      </c>
      <c r="K89" s="8">
        <f t="shared" si="8"/>
        <v>7562.320207093564</v>
      </c>
      <c r="L89" s="8">
        <f t="shared" si="9"/>
        <v>2341.8315879602569</v>
      </c>
      <c r="M89" s="8">
        <f>G89*$C$10*$B$8</f>
        <v>5220.4886191333071</v>
      </c>
      <c r="N89" s="8">
        <f t="shared" si="10"/>
        <v>961440.68271357333</v>
      </c>
      <c r="O89" s="8">
        <f t="shared" si="13"/>
        <v>476675.58010943199</v>
      </c>
      <c r="P89" s="2">
        <f t="shared" si="11"/>
        <v>1</v>
      </c>
    </row>
    <row r="90" spans="5:16" x14ac:dyDescent="0.3">
      <c r="E90" s="7">
        <v>85</v>
      </c>
      <c r="F90" s="10">
        <f>DATE(YEAR(F89),MONTH(F89)+IF($B$9="Monthly",1,0),DAY(F89)+IF($B$9="Biweekly",14,0))</f>
        <v>47818</v>
      </c>
      <c r="G90" s="8">
        <f t="shared" si="12"/>
        <v>961440.68271357333</v>
      </c>
      <c r="H90" s="8">
        <f t="shared" si="7"/>
        <v>7562.320207093564</v>
      </c>
      <c r="I90" s="8">
        <v>0</v>
      </c>
      <c r="J90" s="8">
        <v>0</v>
      </c>
      <c r="K90" s="8">
        <f t="shared" si="8"/>
        <v>7562.320207093564</v>
      </c>
      <c r="L90" s="8">
        <f t="shared" si="9"/>
        <v>2354.5165090617083</v>
      </c>
      <c r="M90" s="8">
        <f>G90*$C$10*$B$8</f>
        <v>5207.8036980318557</v>
      </c>
      <c r="N90" s="8">
        <f t="shared" si="10"/>
        <v>959086.16620451165</v>
      </c>
      <c r="O90" s="8">
        <f t="shared" si="13"/>
        <v>481883.38380746386</v>
      </c>
      <c r="P90" s="2">
        <f t="shared" si="11"/>
        <v>1</v>
      </c>
    </row>
    <row r="91" spans="5:16" x14ac:dyDescent="0.3">
      <c r="E91" s="7">
        <v>86</v>
      </c>
      <c r="F91" s="10">
        <f>DATE(YEAR(F90),MONTH(F90)+IF($B$9="Monthly",1,0),DAY(F90)+IF($B$9="Biweekly",14,0))</f>
        <v>47849</v>
      </c>
      <c r="G91" s="8">
        <f t="shared" si="12"/>
        <v>959086.16620451165</v>
      </c>
      <c r="H91" s="8">
        <f t="shared" si="7"/>
        <v>7562.320207093564</v>
      </c>
      <c r="I91" s="8">
        <v>0</v>
      </c>
      <c r="J91" s="8">
        <v>0</v>
      </c>
      <c r="K91" s="8">
        <f t="shared" si="8"/>
        <v>7562.320207093564</v>
      </c>
      <c r="L91" s="8">
        <f t="shared" si="9"/>
        <v>2367.27014015246</v>
      </c>
      <c r="M91" s="8">
        <f>G91*$C$10*$B$8</f>
        <v>5195.050066941104</v>
      </c>
      <c r="N91" s="8">
        <f t="shared" si="10"/>
        <v>956718.89606435923</v>
      </c>
      <c r="O91" s="8">
        <f t="shared" si="13"/>
        <v>487078.43387440499</v>
      </c>
      <c r="P91" s="2">
        <f t="shared" si="11"/>
        <v>1</v>
      </c>
    </row>
    <row r="92" spans="5:16" x14ac:dyDescent="0.3">
      <c r="E92" s="7">
        <v>87</v>
      </c>
      <c r="F92" s="10">
        <f>DATE(YEAR(F91),MONTH(F91)+IF($B$9="Monthly",1,0),DAY(F91)+IF($B$9="Biweekly",14,0))</f>
        <v>47880</v>
      </c>
      <c r="G92" s="8">
        <f t="shared" si="12"/>
        <v>956718.89606435923</v>
      </c>
      <c r="H92" s="8">
        <f t="shared" si="7"/>
        <v>7562.320207093564</v>
      </c>
      <c r="I92" s="8">
        <v>0</v>
      </c>
      <c r="J92" s="8">
        <v>0</v>
      </c>
      <c r="K92" s="8">
        <f t="shared" si="8"/>
        <v>7562.320207093564</v>
      </c>
      <c r="L92" s="8">
        <f t="shared" si="9"/>
        <v>2380.0928534116183</v>
      </c>
      <c r="M92" s="8">
        <f>G92*$C$10*$B$8</f>
        <v>5182.2273536819457</v>
      </c>
      <c r="N92" s="8">
        <f t="shared" si="10"/>
        <v>954338.80321094766</v>
      </c>
      <c r="O92" s="8">
        <f t="shared" si="13"/>
        <v>492260.66122808692</v>
      </c>
      <c r="P92" s="2">
        <f t="shared" si="11"/>
        <v>1</v>
      </c>
    </row>
    <row r="93" spans="5:16" x14ac:dyDescent="0.3">
      <c r="E93" s="7">
        <v>88</v>
      </c>
      <c r="F93" s="10">
        <f>DATE(YEAR(F92),MONTH(F92)+IF($B$9="Monthly",1,0),DAY(F92)+IF($B$9="Biweekly",14,0))</f>
        <v>47908</v>
      </c>
      <c r="G93" s="8">
        <f t="shared" si="12"/>
        <v>954338.80321094766</v>
      </c>
      <c r="H93" s="8">
        <f t="shared" si="7"/>
        <v>7562.320207093564</v>
      </c>
      <c r="I93" s="8">
        <v>0</v>
      </c>
      <c r="J93" s="8">
        <v>0</v>
      </c>
      <c r="K93" s="8">
        <f t="shared" si="8"/>
        <v>7562.320207093564</v>
      </c>
      <c r="L93" s="8">
        <f t="shared" si="9"/>
        <v>2392.9850230342645</v>
      </c>
      <c r="M93" s="8">
        <f>G93*$C$10*$B$8</f>
        <v>5169.3351840592995</v>
      </c>
      <c r="N93" s="8">
        <f t="shared" si="10"/>
        <v>951945.81818791339</v>
      </c>
      <c r="O93" s="8">
        <f t="shared" si="13"/>
        <v>497429.9964121462</v>
      </c>
      <c r="P93" s="2">
        <f t="shared" si="11"/>
        <v>1</v>
      </c>
    </row>
    <row r="94" spans="5:16" x14ac:dyDescent="0.3">
      <c r="E94" s="7">
        <v>89</v>
      </c>
      <c r="F94" s="10">
        <f>DATE(YEAR(F93),MONTH(F93)+IF($B$9="Monthly",1,0),DAY(F93)+IF($B$9="Biweekly",14,0))</f>
        <v>47939</v>
      </c>
      <c r="G94" s="8">
        <f t="shared" si="12"/>
        <v>951945.81818791339</v>
      </c>
      <c r="H94" s="8">
        <f t="shared" si="7"/>
        <v>7562.320207093564</v>
      </c>
      <c r="I94" s="8">
        <v>0</v>
      </c>
      <c r="J94" s="8">
        <v>0</v>
      </c>
      <c r="K94" s="8">
        <f t="shared" si="8"/>
        <v>7562.320207093564</v>
      </c>
      <c r="L94" s="8">
        <f t="shared" si="9"/>
        <v>2405.9470252423662</v>
      </c>
      <c r="M94" s="8">
        <f>G94*$C$10*$B$8</f>
        <v>5156.3731818511978</v>
      </c>
      <c r="N94" s="8">
        <f t="shared" si="10"/>
        <v>949539.87116267101</v>
      </c>
      <c r="O94" s="8">
        <f t="shared" si="13"/>
        <v>502586.36959399737</v>
      </c>
      <c r="P94" s="2">
        <f t="shared" si="11"/>
        <v>1</v>
      </c>
    </row>
    <row r="95" spans="5:16" x14ac:dyDescent="0.3">
      <c r="E95" s="7">
        <v>90</v>
      </c>
      <c r="F95" s="10">
        <f>DATE(YEAR(F94),MONTH(F94)+IF($B$9="Monthly",1,0),DAY(F94)+IF($B$9="Biweekly",14,0))</f>
        <v>47969</v>
      </c>
      <c r="G95" s="8">
        <f t="shared" si="12"/>
        <v>949539.87116267101</v>
      </c>
      <c r="H95" s="8">
        <f t="shared" si="7"/>
        <v>7562.320207093564</v>
      </c>
      <c r="I95" s="8">
        <v>0</v>
      </c>
      <c r="J95" s="8">
        <v>0</v>
      </c>
      <c r="K95" s="8">
        <f t="shared" si="8"/>
        <v>7562.320207093564</v>
      </c>
      <c r="L95" s="8">
        <f t="shared" si="9"/>
        <v>2418.9792382957621</v>
      </c>
      <c r="M95" s="8">
        <f>G95*$C$10*$B$8</f>
        <v>5143.3409687978019</v>
      </c>
      <c r="N95" s="8">
        <f t="shared" si="10"/>
        <v>947120.8919243752</v>
      </c>
      <c r="O95" s="8">
        <f t="shared" si="13"/>
        <v>507729.71056279517</v>
      </c>
      <c r="P95" s="2">
        <f t="shared" si="11"/>
        <v>1</v>
      </c>
    </row>
    <row r="96" spans="5:16" x14ac:dyDescent="0.3">
      <c r="E96" s="7">
        <v>91</v>
      </c>
      <c r="F96" s="10">
        <f>DATE(YEAR(F95),MONTH(F95)+IF($B$9="Monthly",1,0),DAY(F95)+IF($B$9="Biweekly",14,0))</f>
        <v>48000</v>
      </c>
      <c r="G96" s="8">
        <f t="shared" si="12"/>
        <v>947120.8919243752</v>
      </c>
      <c r="H96" s="8">
        <f t="shared" si="7"/>
        <v>7562.320207093564</v>
      </c>
      <c r="I96" s="8">
        <v>0</v>
      </c>
      <c r="J96" s="8">
        <v>0</v>
      </c>
      <c r="K96" s="8">
        <f t="shared" si="8"/>
        <v>7562.320207093564</v>
      </c>
      <c r="L96" s="8">
        <f t="shared" si="9"/>
        <v>2432.0820425031989</v>
      </c>
      <c r="M96" s="8">
        <f>G96*$C$10*$B$8</f>
        <v>5130.2381645903652</v>
      </c>
      <c r="N96" s="8">
        <f t="shared" si="10"/>
        <v>944688.80988187203</v>
      </c>
      <c r="O96" s="8">
        <f t="shared" si="13"/>
        <v>512859.94872738555</v>
      </c>
      <c r="P96" s="2">
        <f t="shared" si="11"/>
        <v>1</v>
      </c>
    </row>
    <row r="97" spans="5:16" x14ac:dyDescent="0.3">
      <c r="E97" s="7">
        <v>92</v>
      </c>
      <c r="F97" s="10">
        <f>DATE(YEAR(F96),MONTH(F96)+IF($B$9="Monthly",1,0),DAY(F96)+IF($B$9="Biweekly",14,0))</f>
        <v>48030</v>
      </c>
      <c r="G97" s="8">
        <f t="shared" si="12"/>
        <v>944688.80988187203</v>
      </c>
      <c r="H97" s="8">
        <f t="shared" si="7"/>
        <v>7562.320207093564</v>
      </c>
      <c r="I97" s="8">
        <v>0</v>
      </c>
      <c r="J97" s="8">
        <v>0</v>
      </c>
      <c r="K97" s="8">
        <f t="shared" si="8"/>
        <v>7562.320207093564</v>
      </c>
      <c r="L97" s="8">
        <f t="shared" si="9"/>
        <v>2445.2558202334239</v>
      </c>
      <c r="M97" s="8">
        <f>G97*$C$10*$B$8</f>
        <v>5117.0643868601401</v>
      </c>
      <c r="N97" s="8">
        <f t="shared" si="10"/>
        <v>942243.55406163866</v>
      </c>
      <c r="O97" s="8">
        <f t="shared" si="13"/>
        <v>517977.01311424567</v>
      </c>
      <c r="P97" s="2">
        <f t="shared" si="11"/>
        <v>1</v>
      </c>
    </row>
    <row r="98" spans="5:16" x14ac:dyDescent="0.3">
      <c r="E98" s="7">
        <v>93</v>
      </c>
      <c r="F98" s="10">
        <f>DATE(YEAR(F97),MONTH(F97)+IF($B$9="Monthly",1,0),DAY(F97)+IF($B$9="Biweekly",14,0))</f>
        <v>48061</v>
      </c>
      <c r="G98" s="8">
        <f t="shared" si="12"/>
        <v>942243.55406163866</v>
      </c>
      <c r="H98" s="8">
        <f t="shared" si="7"/>
        <v>7562.320207093564</v>
      </c>
      <c r="I98" s="8">
        <v>0</v>
      </c>
      <c r="J98" s="8">
        <v>0</v>
      </c>
      <c r="K98" s="8">
        <f t="shared" si="8"/>
        <v>7562.320207093564</v>
      </c>
      <c r="L98" s="8">
        <f t="shared" si="9"/>
        <v>2458.5009559263544</v>
      </c>
      <c r="M98" s="8">
        <f>G98*$C$10*$B$8</f>
        <v>5103.8192511672096</v>
      </c>
      <c r="N98" s="8">
        <f t="shared" si="10"/>
        <v>939785.05310571229</v>
      </c>
      <c r="O98" s="8">
        <f t="shared" si="13"/>
        <v>523080.83236541285</v>
      </c>
      <c r="P98" s="2">
        <f t="shared" si="11"/>
        <v>1</v>
      </c>
    </row>
    <row r="99" spans="5:16" x14ac:dyDescent="0.3">
      <c r="E99" s="7">
        <v>94</v>
      </c>
      <c r="F99" s="10">
        <f>DATE(YEAR(F98),MONTH(F98)+IF($B$9="Monthly",1,0),DAY(F98)+IF($B$9="Biweekly",14,0))</f>
        <v>48092</v>
      </c>
      <c r="G99" s="8">
        <f t="shared" si="12"/>
        <v>939785.05310571229</v>
      </c>
      <c r="H99" s="8">
        <f t="shared" si="7"/>
        <v>7562.320207093564</v>
      </c>
      <c r="I99" s="8">
        <v>0</v>
      </c>
      <c r="J99" s="8">
        <v>0</v>
      </c>
      <c r="K99" s="8">
        <f t="shared" si="8"/>
        <v>7562.320207093564</v>
      </c>
      <c r="L99" s="8">
        <f t="shared" si="9"/>
        <v>2471.8178361042892</v>
      </c>
      <c r="M99" s="8">
        <f>G99*$C$10*$B$8</f>
        <v>5090.5023709892748</v>
      </c>
      <c r="N99" s="8">
        <f t="shared" si="10"/>
        <v>937313.23526960798</v>
      </c>
      <c r="O99" s="8">
        <f t="shared" si="13"/>
        <v>528171.33473640215</v>
      </c>
      <c r="P99" s="2">
        <f t="shared" si="11"/>
        <v>1</v>
      </c>
    </row>
    <row r="100" spans="5:16" x14ac:dyDescent="0.3">
      <c r="E100" s="7">
        <v>95</v>
      </c>
      <c r="F100" s="10">
        <f>DATE(YEAR(F99),MONTH(F99)+IF($B$9="Monthly",1,0),DAY(F99)+IF($B$9="Biweekly",14,0))</f>
        <v>48122</v>
      </c>
      <c r="G100" s="8">
        <f t="shared" si="12"/>
        <v>937313.23526960798</v>
      </c>
      <c r="H100" s="8">
        <f t="shared" si="7"/>
        <v>7562.320207093564</v>
      </c>
      <c r="I100" s="8">
        <v>0</v>
      </c>
      <c r="J100" s="8">
        <v>0</v>
      </c>
      <c r="K100" s="8">
        <f t="shared" si="8"/>
        <v>7562.320207093564</v>
      </c>
      <c r="L100" s="8">
        <f t="shared" si="9"/>
        <v>2485.2068493831875</v>
      </c>
      <c r="M100" s="8">
        <f>G100*$C$10*$B$8</f>
        <v>5077.1133577103765</v>
      </c>
      <c r="N100" s="8">
        <f t="shared" si="10"/>
        <v>934828.02842022479</v>
      </c>
      <c r="O100" s="8">
        <f t="shared" si="13"/>
        <v>533248.44809411257</v>
      </c>
      <c r="P100" s="2">
        <f t="shared" si="11"/>
        <v>1</v>
      </c>
    </row>
    <row r="101" spans="5:16" x14ac:dyDescent="0.3">
      <c r="E101" s="7">
        <v>96</v>
      </c>
      <c r="F101" s="10">
        <f>DATE(YEAR(F100),MONTH(F100)+IF($B$9="Monthly",1,0),DAY(F100)+IF($B$9="Biweekly",14,0))</f>
        <v>48153</v>
      </c>
      <c r="G101" s="8">
        <f t="shared" si="12"/>
        <v>934828.02842022479</v>
      </c>
      <c r="H101" s="8">
        <f t="shared" si="7"/>
        <v>7562.320207093564</v>
      </c>
      <c r="I101" s="8">
        <v>0</v>
      </c>
      <c r="J101" s="8">
        <v>0</v>
      </c>
      <c r="K101" s="8">
        <f t="shared" si="8"/>
        <v>7562.320207093564</v>
      </c>
      <c r="L101" s="8">
        <f t="shared" si="9"/>
        <v>2498.6683864840134</v>
      </c>
      <c r="M101" s="8">
        <f>G101*$C$10*$B$8</f>
        <v>5063.6518206095507</v>
      </c>
      <c r="N101" s="8">
        <f t="shared" si="10"/>
        <v>932329.36003374076</v>
      </c>
      <c r="O101" s="8">
        <f t="shared" si="13"/>
        <v>538312.09991472214</v>
      </c>
      <c r="P101" s="2">
        <f t="shared" si="11"/>
        <v>1</v>
      </c>
    </row>
    <row r="102" spans="5:16" x14ac:dyDescent="0.3">
      <c r="E102" s="7">
        <v>97</v>
      </c>
      <c r="F102" s="10">
        <f>DATE(YEAR(F101),MONTH(F101)+IF($B$9="Monthly",1,0),DAY(F101)+IF($B$9="Biweekly",14,0))</f>
        <v>48183</v>
      </c>
      <c r="G102" s="8">
        <f t="shared" si="12"/>
        <v>932329.36003374076</v>
      </c>
      <c r="H102" s="8">
        <f t="shared" si="7"/>
        <v>7562.320207093564</v>
      </c>
      <c r="I102" s="8">
        <v>0</v>
      </c>
      <c r="J102" s="8">
        <v>0</v>
      </c>
      <c r="K102" s="8">
        <f t="shared" si="8"/>
        <v>7562.320207093564</v>
      </c>
      <c r="L102" s="8">
        <f t="shared" si="9"/>
        <v>2512.2028402441347</v>
      </c>
      <c r="M102" s="8">
        <f>G102*$C$10*$B$8</f>
        <v>5050.1173668494293</v>
      </c>
      <c r="N102" s="8">
        <f t="shared" si="10"/>
        <v>929817.15719349659</v>
      </c>
      <c r="O102" s="8">
        <f t="shared" si="13"/>
        <v>543362.21728157159</v>
      </c>
      <c r="P102" s="2">
        <f t="shared" si="11"/>
        <v>1</v>
      </c>
    </row>
    <row r="103" spans="5:16" x14ac:dyDescent="0.3">
      <c r="E103" s="7">
        <v>98</v>
      </c>
      <c r="F103" s="10">
        <f>DATE(YEAR(F102),MONTH(F102)+IF($B$9="Monthly",1,0),DAY(F102)+IF($B$9="Biweekly",14,0))</f>
        <v>48214</v>
      </c>
      <c r="G103" s="8">
        <f t="shared" si="12"/>
        <v>929817.15719349659</v>
      </c>
      <c r="H103" s="8">
        <f t="shared" si="7"/>
        <v>7562.320207093564</v>
      </c>
      <c r="I103" s="8">
        <v>0</v>
      </c>
      <c r="J103" s="8">
        <v>0</v>
      </c>
      <c r="K103" s="8">
        <f t="shared" si="8"/>
        <v>7562.320207093564</v>
      </c>
      <c r="L103" s="8">
        <f t="shared" si="9"/>
        <v>2525.8106056287916</v>
      </c>
      <c r="M103" s="8">
        <f>G103*$C$10*$B$8</f>
        <v>5036.5096014647725</v>
      </c>
      <c r="N103" s="8">
        <f t="shared" si="10"/>
        <v>927291.34658786783</v>
      </c>
      <c r="O103" s="8">
        <f t="shared" si="13"/>
        <v>548398.72688303632</v>
      </c>
      <c r="P103" s="2">
        <f t="shared" si="11"/>
        <v>1</v>
      </c>
    </row>
    <row r="104" spans="5:16" x14ac:dyDescent="0.3">
      <c r="E104" s="7">
        <v>99</v>
      </c>
      <c r="F104" s="10">
        <f>DATE(YEAR(F103),MONTH(F103)+IF($B$9="Monthly",1,0),DAY(F103)+IF($B$9="Biweekly",14,0))</f>
        <v>48245</v>
      </c>
      <c r="G104" s="8">
        <f t="shared" si="12"/>
        <v>927291.34658786783</v>
      </c>
      <c r="H104" s="8">
        <f t="shared" si="7"/>
        <v>7562.320207093564</v>
      </c>
      <c r="I104" s="8">
        <v>0</v>
      </c>
      <c r="J104" s="8">
        <v>0</v>
      </c>
      <c r="K104" s="8">
        <f t="shared" si="8"/>
        <v>7562.320207093564</v>
      </c>
      <c r="L104" s="8">
        <f t="shared" si="9"/>
        <v>2539.4920797426139</v>
      </c>
      <c r="M104" s="8">
        <f>G104*$C$10*$B$8</f>
        <v>5022.8281273509501</v>
      </c>
      <c r="N104" s="8">
        <f t="shared" si="10"/>
        <v>924751.85450812522</v>
      </c>
      <c r="O104" s="8">
        <f t="shared" si="13"/>
        <v>553421.55501038732</v>
      </c>
      <c r="P104" s="2">
        <f t="shared" si="11"/>
        <v>1</v>
      </c>
    </row>
    <row r="105" spans="5:16" x14ac:dyDescent="0.3">
      <c r="E105" s="7">
        <v>100</v>
      </c>
      <c r="F105" s="10">
        <f>DATE(YEAR(F104),MONTH(F104)+IF($B$9="Monthly",1,0),DAY(F104)+IF($B$9="Biweekly",14,0))</f>
        <v>48274</v>
      </c>
      <c r="G105" s="8">
        <f t="shared" si="12"/>
        <v>924751.85450812522</v>
      </c>
      <c r="H105" s="8">
        <f t="shared" si="7"/>
        <v>7562.320207093564</v>
      </c>
      <c r="I105" s="8">
        <v>0</v>
      </c>
      <c r="J105" s="8">
        <v>0</v>
      </c>
      <c r="K105" s="8">
        <f t="shared" si="8"/>
        <v>7562.320207093564</v>
      </c>
      <c r="L105" s="8">
        <f t="shared" si="9"/>
        <v>2553.2476618412193</v>
      </c>
      <c r="M105" s="8">
        <f>G105*$C$10*$B$8</f>
        <v>5009.0725452523448</v>
      </c>
      <c r="N105" s="8">
        <f t="shared" si="10"/>
        <v>922198.606846284</v>
      </c>
      <c r="O105" s="8">
        <f t="shared" si="13"/>
        <v>558430.62755563972</v>
      </c>
      <c r="P105" s="2">
        <f t="shared" si="11"/>
        <v>1</v>
      </c>
    </row>
    <row r="106" spans="5:16" x14ac:dyDescent="0.3">
      <c r="E106" s="7">
        <v>101</v>
      </c>
      <c r="F106" s="10">
        <f>DATE(YEAR(F105),MONTH(F105)+IF($B$9="Monthly",1,0),DAY(F105)+IF($B$9="Biweekly",14,0))</f>
        <v>48305</v>
      </c>
      <c r="G106" s="8">
        <f t="shared" si="12"/>
        <v>922198.606846284</v>
      </c>
      <c r="H106" s="8">
        <f t="shared" si="7"/>
        <v>7562.320207093564</v>
      </c>
      <c r="I106" s="8">
        <v>0</v>
      </c>
      <c r="J106" s="8">
        <v>0</v>
      </c>
      <c r="K106" s="8">
        <f t="shared" si="8"/>
        <v>7562.320207093564</v>
      </c>
      <c r="L106" s="8">
        <f t="shared" si="9"/>
        <v>2567.0777533428591</v>
      </c>
      <c r="M106" s="8">
        <f>G106*$C$10*$B$8</f>
        <v>4995.242453750705</v>
      </c>
      <c r="N106" s="8">
        <f t="shared" si="10"/>
        <v>919631.5290929412</v>
      </c>
      <c r="O106" s="8">
        <f t="shared" si="13"/>
        <v>563425.8700093904</v>
      </c>
      <c r="P106" s="2">
        <f t="shared" si="11"/>
        <v>1</v>
      </c>
    </row>
    <row r="107" spans="5:16" x14ac:dyDescent="0.3">
      <c r="E107" s="7">
        <v>102</v>
      </c>
      <c r="F107" s="10">
        <f>DATE(YEAR(F106),MONTH(F106)+IF($B$9="Monthly",1,0),DAY(F106)+IF($B$9="Biweekly",14,0))</f>
        <v>48335</v>
      </c>
      <c r="G107" s="8">
        <f t="shared" si="12"/>
        <v>919631.5290929412</v>
      </c>
      <c r="H107" s="8">
        <f t="shared" si="7"/>
        <v>7562.320207093564</v>
      </c>
      <c r="I107" s="8">
        <v>0</v>
      </c>
      <c r="J107" s="8">
        <v>0</v>
      </c>
      <c r="K107" s="8">
        <f t="shared" si="8"/>
        <v>7562.320207093564</v>
      </c>
      <c r="L107" s="8">
        <f t="shared" si="9"/>
        <v>2580.9827578401328</v>
      </c>
      <c r="M107" s="8">
        <f>G107*$C$10*$B$8</f>
        <v>4981.3374492534313</v>
      </c>
      <c r="N107" s="8">
        <f t="shared" si="10"/>
        <v>917050.54633510101</v>
      </c>
      <c r="O107" s="8">
        <f t="shared" si="13"/>
        <v>568407.20745864382</v>
      </c>
      <c r="P107" s="2">
        <f t="shared" si="11"/>
        <v>1</v>
      </c>
    </row>
    <row r="108" spans="5:16" x14ac:dyDescent="0.3">
      <c r="E108" s="7">
        <v>103</v>
      </c>
      <c r="F108" s="10">
        <f>DATE(YEAR(F107),MONTH(F107)+IF($B$9="Monthly",1,0),DAY(F107)+IF($B$9="Biweekly",14,0))</f>
        <v>48366</v>
      </c>
      <c r="G108" s="8">
        <f t="shared" si="12"/>
        <v>917050.54633510101</v>
      </c>
      <c r="H108" s="8">
        <f t="shared" si="7"/>
        <v>7562.320207093564</v>
      </c>
      <c r="I108" s="8">
        <v>0</v>
      </c>
      <c r="J108" s="8">
        <v>0</v>
      </c>
      <c r="K108" s="8">
        <f t="shared" si="8"/>
        <v>7562.320207093564</v>
      </c>
      <c r="L108" s="8">
        <f t="shared" si="9"/>
        <v>2594.9630811117668</v>
      </c>
      <c r="M108" s="8">
        <f>G108*$C$10*$B$8</f>
        <v>4967.3571259817973</v>
      </c>
      <c r="N108" s="8">
        <f t="shared" si="10"/>
        <v>914455.58325398923</v>
      </c>
      <c r="O108" s="8">
        <f t="shared" si="13"/>
        <v>573374.56458462565</v>
      </c>
      <c r="P108" s="2">
        <f t="shared" si="11"/>
        <v>1</v>
      </c>
    </row>
    <row r="109" spans="5:16" x14ac:dyDescent="0.3">
      <c r="E109" s="7">
        <v>104</v>
      </c>
      <c r="F109" s="10">
        <f>DATE(YEAR(F108),MONTH(F108)+IF($B$9="Monthly",1,0),DAY(F108)+IF($B$9="Biweekly",14,0))</f>
        <v>48396</v>
      </c>
      <c r="G109" s="8">
        <f t="shared" si="12"/>
        <v>914455.58325398923</v>
      </c>
      <c r="H109" s="8">
        <f t="shared" si="7"/>
        <v>7562.320207093564</v>
      </c>
      <c r="I109" s="8">
        <v>0</v>
      </c>
      <c r="J109" s="8">
        <v>0</v>
      </c>
      <c r="K109" s="8">
        <f t="shared" si="8"/>
        <v>7562.320207093564</v>
      </c>
      <c r="L109" s="8">
        <f t="shared" si="9"/>
        <v>2609.0191311344561</v>
      </c>
      <c r="M109" s="8">
        <f>G109*$C$10*$B$8</f>
        <v>4953.3010759591079</v>
      </c>
      <c r="N109" s="8">
        <f t="shared" si="10"/>
        <v>911846.56412285473</v>
      </c>
      <c r="O109" s="8">
        <f t="shared" si="13"/>
        <v>578327.86566058476</v>
      </c>
      <c r="P109" s="2">
        <f t="shared" si="11"/>
        <v>1</v>
      </c>
    </row>
    <row r="110" spans="5:16" x14ac:dyDescent="0.3">
      <c r="E110" s="7">
        <v>105</v>
      </c>
      <c r="F110" s="10">
        <f>DATE(YEAR(F109),MONTH(F109)+IF($B$9="Monthly",1,0),DAY(F109)+IF($B$9="Biweekly",14,0))</f>
        <v>48427</v>
      </c>
      <c r="G110" s="8">
        <f t="shared" si="12"/>
        <v>911846.56412285473</v>
      </c>
      <c r="H110" s="8">
        <f t="shared" si="7"/>
        <v>7562.320207093564</v>
      </c>
      <c r="I110" s="8">
        <v>0</v>
      </c>
      <c r="J110" s="8">
        <v>0</v>
      </c>
      <c r="K110" s="8">
        <f t="shared" si="8"/>
        <v>7562.320207093564</v>
      </c>
      <c r="L110" s="8">
        <f t="shared" si="9"/>
        <v>2623.1513180947677</v>
      </c>
      <c r="M110" s="8">
        <f>G110*$C$10*$B$8</f>
        <v>4939.1688889987963</v>
      </c>
      <c r="N110" s="8">
        <f t="shared" si="10"/>
        <v>909223.41280475992</v>
      </c>
      <c r="O110" s="8">
        <f t="shared" si="13"/>
        <v>583267.03454958356</v>
      </c>
      <c r="P110" s="2">
        <f t="shared" si="11"/>
        <v>1</v>
      </c>
    </row>
    <row r="111" spans="5:16" x14ac:dyDescent="0.3">
      <c r="E111" s="7">
        <v>106</v>
      </c>
      <c r="F111" s="10">
        <f>DATE(YEAR(F110),MONTH(F110)+IF($B$9="Monthly",1,0),DAY(F110)+IF($B$9="Biweekly",14,0))</f>
        <v>48458</v>
      </c>
      <c r="G111" s="8">
        <f t="shared" si="12"/>
        <v>909223.41280475992</v>
      </c>
      <c r="H111" s="8">
        <f t="shared" si="7"/>
        <v>7562.320207093564</v>
      </c>
      <c r="I111" s="8">
        <v>0</v>
      </c>
      <c r="J111" s="8">
        <v>0</v>
      </c>
      <c r="K111" s="8">
        <f t="shared" si="8"/>
        <v>7562.320207093564</v>
      </c>
      <c r="L111" s="8">
        <f t="shared" si="9"/>
        <v>2637.3600544011142</v>
      </c>
      <c r="M111" s="8">
        <f>G111*$C$10*$B$8</f>
        <v>4924.9601526924498</v>
      </c>
      <c r="N111" s="8">
        <f t="shared" si="10"/>
        <v>906586.05275035882</v>
      </c>
      <c r="O111" s="8">
        <f t="shared" si="13"/>
        <v>588191.99470227596</v>
      </c>
      <c r="P111" s="2">
        <f t="shared" si="11"/>
        <v>1</v>
      </c>
    </row>
    <row r="112" spans="5:16" x14ac:dyDescent="0.3">
      <c r="E112" s="7">
        <v>107</v>
      </c>
      <c r="F112" s="10">
        <f>DATE(YEAR(F111),MONTH(F111)+IF($B$9="Monthly",1,0),DAY(F111)+IF($B$9="Biweekly",14,0))</f>
        <v>48488</v>
      </c>
      <c r="G112" s="8">
        <f t="shared" si="12"/>
        <v>906586.05275035882</v>
      </c>
      <c r="H112" s="8">
        <f t="shared" si="7"/>
        <v>7562.320207093564</v>
      </c>
      <c r="I112" s="8">
        <v>0</v>
      </c>
      <c r="J112" s="8">
        <v>0</v>
      </c>
      <c r="K112" s="8">
        <f t="shared" si="8"/>
        <v>7562.320207093564</v>
      </c>
      <c r="L112" s="8">
        <f t="shared" si="9"/>
        <v>2651.6457546957872</v>
      </c>
      <c r="M112" s="8">
        <f>G112*$C$10*$B$8</f>
        <v>4910.6744523977768</v>
      </c>
      <c r="N112" s="8">
        <f t="shared" si="10"/>
        <v>903934.40699566307</v>
      </c>
      <c r="O112" s="8">
        <f t="shared" si="13"/>
        <v>593102.6691546737</v>
      </c>
      <c r="P112" s="2">
        <f t="shared" si="11"/>
        <v>1</v>
      </c>
    </row>
    <row r="113" spans="5:16" x14ac:dyDescent="0.3">
      <c r="E113" s="7">
        <v>108</v>
      </c>
      <c r="F113" s="10">
        <f>DATE(YEAR(F112),MONTH(F112)+IF($B$9="Monthly",1,0),DAY(F112)+IF($B$9="Biweekly",14,0))</f>
        <v>48519</v>
      </c>
      <c r="G113" s="8">
        <f t="shared" si="12"/>
        <v>903934.40699566307</v>
      </c>
      <c r="H113" s="8">
        <f t="shared" si="7"/>
        <v>7562.320207093564</v>
      </c>
      <c r="I113" s="8">
        <v>0</v>
      </c>
      <c r="J113" s="8">
        <v>0</v>
      </c>
      <c r="K113" s="8">
        <f t="shared" si="8"/>
        <v>7562.320207093564</v>
      </c>
      <c r="L113" s="8">
        <f t="shared" si="9"/>
        <v>2666.0088358670555</v>
      </c>
      <c r="M113" s="8">
        <f>G113*$C$10*$B$8</f>
        <v>4896.3113712265085</v>
      </c>
      <c r="N113" s="8">
        <f t="shared" si="10"/>
        <v>901268.39815979602</v>
      </c>
      <c r="O113" s="8">
        <f t="shared" si="13"/>
        <v>597998.98052590026</v>
      </c>
      <c r="P113" s="2">
        <f t="shared" si="11"/>
        <v>1</v>
      </c>
    </row>
    <row r="114" spans="5:16" x14ac:dyDescent="0.3">
      <c r="E114" s="7">
        <v>109</v>
      </c>
      <c r="F114" s="10">
        <f>DATE(YEAR(F113),MONTH(F113)+IF($B$9="Monthly",1,0),DAY(F113)+IF($B$9="Biweekly",14,0))</f>
        <v>48549</v>
      </c>
      <c r="G114" s="8">
        <f t="shared" si="12"/>
        <v>901268.39815979602</v>
      </c>
      <c r="H114" s="8">
        <f t="shared" si="7"/>
        <v>7562.320207093564</v>
      </c>
      <c r="I114" s="8">
        <v>0</v>
      </c>
      <c r="J114" s="8">
        <v>0</v>
      </c>
      <c r="K114" s="8">
        <f t="shared" si="8"/>
        <v>7562.320207093564</v>
      </c>
      <c r="L114" s="8">
        <f t="shared" si="9"/>
        <v>2680.4497170613358</v>
      </c>
      <c r="M114" s="8">
        <f>G114*$C$10*$B$8</f>
        <v>4881.8704900322282</v>
      </c>
      <c r="N114" s="8">
        <f t="shared" si="10"/>
        <v>898587.94844273466</v>
      </c>
      <c r="O114" s="8">
        <f t="shared" si="13"/>
        <v>602880.85101593251</v>
      </c>
      <c r="P114" s="2">
        <f t="shared" si="11"/>
        <v>1</v>
      </c>
    </row>
    <row r="115" spans="5:16" x14ac:dyDescent="0.3">
      <c r="E115" s="7">
        <v>110</v>
      </c>
      <c r="F115" s="10">
        <f>DATE(YEAR(F114),MONTH(F114)+IF($B$9="Monthly",1,0),DAY(F114)+IF($B$9="Biweekly",14,0))</f>
        <v>48580</v>
      </c>
      <c r="G115" s="8">
        <f t="shared" si="12"/>
        <v>898587.94844273466</v>
      </c>
      <c r="H115" s="8">
        <f t="shared" si="7"/>
        <v>7562.320207093564</v>
      </c>
      <c r="I115" s="8">
        <v>0</v>
      </c>
      <c r="J115" s="8">
        <v>0</v>
      </c>
      <c r="K115" s="8">
        <f t="shared" si="8"/>
        <v>7562.320207093564</v>
      </c>
      <c r="L115" s="8">
        <f t="shared" si="9"/>
        <v>2694.9688196954185</v>
      </c>
      <c r="M115" s="8">
        <f>G115*$C$10*$B$8</f>
        <v>4867.3513873981456</v>
      </c>
      <c r="N115" s="8">
        <f t="shared" si="10"/>
        <v>895892.97962303925</v>
      </c>
      <c r="O115" s="8">
        <f t="shared" si="13"/>
        <v>607748.20240333071</v>
      </c>
      <c r="P115" s="2">
        <f t="shared" si="11"/>
        <v>1</v>
      </c>
    </row>
    <row r="116" spans="5:16" x14ac:dyDescent="0.3">
      <c r="E116" s="7">
        <v>111</v>
      </c>
      <c r="F116" s="10">
        <f>DATE(YEAR(F115),MONTH(F115)+IF($B$9="Monthly",1,0),DAY(F115)+IF($B$9="Biweekly",14,0))</f>
        <v>48611</v>
      </c>
      <c r="G116" s="8">
        <f t="shared" si="12"/>
        <v>895892.97962303925</v>
      </c>
      <c r="H116" s="8">
        <f t="shared" si="7"/>
        <v>7562.320207093564</v>
      </c>
      <c r="I116" s="8">
        <v>0</v>
      </c>
      <c r="J116" s="8">
        <v>0</v>
      </c>
      <c r="K116" s="8">
        <f t="shared" si="8"/>
        <v>7562.320207093564</v>
      </c>
      <c r="L116" s="8">
        <f t="shared" si="9"/>
        <v>2709.5665674687689</v>
      </c>
      <c r="M116" s="8">
        <f>G116*$C$10*$B$8</f>
        <v>4852.7536396247951</v>
      </c>
      <c r="N116" s="8">
        <f t="shared" si="10"/>
        <v>893183.41305557045</v>
      </c>
      <c r="O116" s="8">
        <f t="shared" si="13"/>
        <v>612600.95604295551</v>
      </c>
      <c r="P116" s="2">
        <f t="shared" si="11"/>
        <v>1</v>
      </c>
    </row>
    <row r="117" spans="5:16" x14ac:dyDescent="0.3">
      <c r="E117" s="7">
        <v>112</v>
      </c>
      <c r="F117" s="10">
        <f>DATE(YEAR(F116),MONTH(F116)+IF($B$9="Monthly",1,0),DAY(F116)+IF($B$9="Biweekly",14,0))</f>
        <v>48639</v>
      </c>
      <c r="G117" s="8">
        <f t="shared" si="12"/>
        <v>893183.41305557045</v>
      </c>
      <c r="H117" s="8">
        <f t="shared" si="7"/>
        <v>7562.320207093564</v>
      </c>
      <c r="I117" s="8">
        <v>0</v>
      </c>
      <c r="J117" s="8">
        <v>0</v>
      </c>
      <c r="K117" s="8">
        <f t="shared" si="8"/>
        <v>7562.320207093564</v>
      </c>
      <c r="L117" s="8">
        <f t="shared" si="9"/>
        <v>2724.2433863758906</v>
      </c>
      <c r="M117" s="8">
        <f>G117*$C$10*$B$8</f>
        <v>4838.0768207176734</v>
      </c>
      <c r="N117" s="8">
        <f t="shared" si="10"/>
        <v>890459.16966919461</v>
      </c>
      <c r="O117" s="8">
        <f t="shared" si="13"/>
        <v>617439.03286367317</v>
      </c>
      <c r="P117" s="2">
        <f t="shared" si="11"/>
        <v>1</v>
      </c>
    </row>
    <row r="118" spans="5:16" x14ac:dyDescent="0.3">
      <c r="E118" s="7">
        <v>113</v>
      </c>
      <c r="F118" s="10">
        <f>DATE(YEAR(F117),MONTH(F117)+IF($B$9="Monthly",1,0),DAY(F117)+IF($B$9="Biweekly",14,0))</f>
        <v>48670</v>
      </c>
      <c r="G118" s="8">
        <f t="shared" si="12"/>
        <v>890459.16966919461</v>
      </c>
      <c r="H118" s="8">
        <f t="shared" si="7"/>
        <v>7562.320207093564</v>
      </c>
      <c r="I118" s="8">
        <v>0</v>
      </c>
      <c r="J118" s="8">
        <v>0</v>
      </c>
      <c r="K118" s="8">
        <f t="shared" si="8"/>
        <v>7562.320207093564</v>
      </c>
      <c r="L118" s="8">
        <f t="shared" si="9"/>
        <v>2738.9997047187599</v>
      </c>
      <c r="M118" s="8">
        <f>G118*$C$10*$B$8</f>
        <v>4823.3205023748042</v>
      </c>
      <c r="N118" s="8">
        <f t="shared" si="10"/>
        <v>887720.16996447591</v>
      </c>
      <c r="O118" s="8">
        <f t="shared" si="13"/>
        <v>622262.35336604796</v>
      </c>
      <c r="P118" s="2">
        <f t="shared" si="11"/>
        <v>1</v>
      </c>
    </row>
    <row r="119" spans="5:16" x14ac:dyDescent="0.3">
      <c r="E119" s="7">
        <v>114</v>
      </c>
      <c r="F119" s="10">
        <f>DATE(YEAR(F118),MONTH(F118)+IF($B$9="Monthly",1,0),DAY(F118)+IF($B$9="Biweekly",14,0))</f>
        <v>48700</v>
      </c>
      <c r="G119" s="8">
        <f t="shared" si="12"/>
        <v>887720.16996447591</v>
      </c>
      <c r="H119" s="8">
        <f t="shared" si="7"/>
        <v>7562.320207093564</v>
      </c>
      <c r="I119" s="8">
        <v>0</v>
      </c>
      <c r="J119" s="8">
        <v>0</v>
      </c>
      <c r="K119" s="8">
        <f t="shared" si="8"/>
        <v>7562.320207093564</v>
      </c>
      <c r="L119" s="8">
        <f t="shared" si="9"/>
        <v>2753.8359531193191</v>
      </c>
      <c r="M119" s="8">
        <f>G119*$C$10*$B$8</f>
        <v>4808.4842539742449</v>
      </c>
      <c r="N119" s="8">
        <f t="shared" si="10"/>
        <v>884966.33401135658</v>
      </c>
      <c r="O119" s="8">
        <f t="shared" si="13"/>
        <v>627070.83762002224</v>
      </c>
      <c r="P119" s="2">
        <f t="shared" si="11"/>
        <v>1</v>
      </c>
    </row>
    <row r="120" spans="5:16" x14ac:dyDescent="0.3">
      <c r="E120" s="7">
        <v>115</v>
      </c>
      <c r="F120" s="10">
        <f>DATE(YEAR(F119),MONTH(F119)+IF($B$9="Monthly",1,0),DAY(F119)+IF($B$9="Biweekly",14,0))</f>
        <v>48731</v>
      </c>
      <c r="G120" s="8">
        <f t="shared" si="12"/>
        <v>884966.33401135658</v>
      </c>
      <c r="H120" s="8">
        <f t="shared" si="7"/>
        <v>7562.320207093564</v>
      </c>
      <c r="I120" s="8">
        <v>0</v>
      </c>
      <c r="J120" s="8">
        <v>0</v>
      </c>
      <c r="K120" s="8">
        <f t="shared" si="8"/>
        <v>7562.320207093564</v>
      </c>
      <c r="L120" s="8">
        <f t="shared" si="9"/>
        <v>2768.7525645320493</v>
      </c>
      <c r="M120" s="8">
        <f>G120*$C$10*$B$8</f>
        <v>4793.5676425615147</v>
      </c>
      <c r="N120" s="8">
        <f t="shared" si="10"/>
        <v>882197.58144682448</v>
      </c>
      <c r="O120" s="8">
        <f t="shared" si="13"/>
        <v>631864.40526258375</v>
      </c>
      <c r="P120" s="2">
        <f t="shared" si="11"/>
        <v>1</v>
      </c>
    </row>
    <row r="121" spans="5:16" x14ac:dyDescent="0.3">
      <c r="E121" s="7">
        <v>116</v>
      </c>
      <c r="F121" s="10">
        <f>DATE(YEAR(F120),MONTH(F120)+IF($B$9="Monthly",1,0),DAY(F120)+IF($B$9="Biweekly",14,0))</f>
        <v>48761</v>
      </c>
      <c r="G121" s="8">
        <f t="shared" si="12"/>
        <v>882197.58144682448</v>
      </c>
      <c r="H121" s="8">
        <f t="shared" si="7"/>
        <v>7562.320207093564</v>
      </c>
      <c r="I121" s="8">
        <v>0</v>
      </c>
      <c r="J121" s="8">
        <v>0</v>
      </c>
      <c r="K121" s="8">
        <f t="shared" si="8"/>
        <v>7562.320207093564</v>
      </c>
      <c r="L121" s="8">
        <f t="shared" si="9"/>
        <v>2783.7499742565988</v>
      </c>
      <c r="M121" s="8">
        <f>G121*$C$10*$B$8</f>
        <v>4778.5702328369653</v>
      </c>
      <c r="N121" s="8">
        <f t="shared" si="10"/>
        <v>879413.83147256786</v>
      </c>
      <c r="O121" s="8">
        <f t="shared" si="13"/>
        <v>636642.97549542075</v>
      </c>
      <c r="P121" s="2">
        <f t="shared" si="11"/>
        <v>1</v>
      </c>
    </row>
    <row r="122" spans="5:16" x14ac:dyDescent="0.3">
      <c r="E122" s="7">
        <v>117</v>
      </c>
      <c r="F122" s="10">
        <f>DATE(YEAR(F121),MONTH(F121)+IF($B$9="Monthly",1,0),DAY(F121)+IF($B$9="Biweekly",14,0))</f>
        <v>48792</v>
      </c>
      <c r="G122" s="8">
        <f t="shared" si="12"/>
        <v>879413.83147256786</v>
      </c>
      <c r="H122" s="8">
        <f t="shared" si="7"/>
        <v>7562.320207093564</v>
      </c>
      <c r="I122" s="8">
        <v>0</v>
      </c>
      <c r="J122" s="8">
        <v>0</v>
      </c>
      <c r="K122" s="8">
        <f t="shared" si="8"/>
        <v>7562.320207093564</v>
      </c>
      <c r="L122" s="8">
        <f t="shared" si="9"/>
        <v>2798.8286199504882</v>
      </c>
      <c r="M122" s="8">
        <f>G122*$C$10*$B$8</f>
        <v>4763.4915871430758</v>
      </c>
      <c r="N122" s="8">
        <f t="shared" si="10"/>
        <v>876615.00285261741</v>
      </c>
      <c r="O122" s="8">
        <f t="shared" si="13"/>
        <v>641406.46708256379</v>
      </c>
      <c r="P122" s="2">
        <f t="shared" si="11"/>
        <v>1</v>
      </c>
    </row>
    <row r="123" spans="5:16" x14ac:dyDescent="0.3">
      <c r="E123" s="7">
        <v>118</v>
      </c>
      <c r="F123" s="10">
        <f>DATE(YEAR(F122),MONTH(F122)+IF($B$9="Monthly",1,0),DAY(F122)+IF($B$9="Biweekly",14,0))</f>
        <v>48823</v>
      </c>
      <c r="G123" s="8">
        <f t="shared" si="12"/>
        <v>876615.00285261741</v>
      </c>
      <c r="H123" s="8">
        <f t="shared" si="7"/>
        <v>7562.320207093564</v>
      </c>
      <c r="I123" s="8">
        <v>0</v>
      </c>
      <c r="J123" s="8">
        <v>0</v>
      </c>
      <c r="K123" s="8">
        <f t="shared" si="8"/>
        <v>7562.320207093564</v>
      </c>
      <c r="L123" s="8">
        <f t="shared" si="9"/>
        <v>2813.9889416418864</v>
      </c>
      <c r="M123" s="8">
        <f>G123*$C$10*$B$8</f>
        <v>4748.3312654516776</v>
      </c>
      <c r="N123" s="8">
        <f t="shared" si="10"/>
        <v>873801.01391097554</v>
      </c>
      <c r="O123" s="8">
        <f t="shared" si="13"/>
        <v>646154.79834801541</v>
      </c>
      <c r="P123" s="2">
        <f t="shared" si="11"/>
        <v>1</v>
      </c>
    </row>
    <row r="124" spans="5:16" x14ac:dyDescent="0.3">
      <c r="E124" s="7">
        <v>119</v>
      </c>
      <c r="F124" s="10">
        <f>DATE(YEAR(F123),MONTH(F123)+IF($B$9="Monthly",1,0),DAY(F123)+IF($B$9="Biweekly",14,0))</f>
        <v>48853</v>
      </c>
      <c r="G124" s="8">
        <f t="shared" si="12"/>
        <v>873801.01391097554</v>
      </c>
      <c r="H124" s="8">
        <f t="shared" si="7"/>
        <v>7562.320207093564</v>
      </c>
      <c r="I124" s="8">
        <v>0</v>
      </c>
      <c r="J124" s="8">
        <v>0</v>
      </c>
      <c r="K124" s="8">
        <f t="shared" si="8"/>
        <v>7562.320207093564</v>
      </c>
      <c r="L124" s="8">
        <f t="shared" si="9"/>
        <v>2829.2313817424465</v>
      </c>
      <c r="M124" s="8">
        <f>G124*$C$10*$B$8</f>
        <v>4733.0888253511175</v>
      </c>
      <c r="N124" s="8">
        <f t="shared" si="10"/>
        <v>870971.78252923314</v>
      </c>
      <c r="O124" s="8">
        <f t="shared" si="13"/>
        <v>650887.8871733665</v>
      </c>
      <c r="P124" s="2">
        <f t="shared" si="11"/>
        <v>1</v>
      </c>
    </row>
    <row r="125" spans="5:16" x14ac:dyDescent="0.3">
      <c r="E125" s="7">
        <v>120</v>
      </c>
      <c r="F125" s="10">
        <f>DATE(YEAR(F124),MONTH(F124)+IF($B$9="Monthly",1,0),DAY(F124)+IF($B$9="Biweekly",14,0))</f>
        <v>48884</v>
      </c>
      <c r="G125" s="8">
        <f t="shared" si="12"/>
        <v>870971.78252923314</v>
      </c>
      <c r="H125" s="8">
        <f t="shared" si="7"/>
        <v>7562.320207093564</v>
      </c>
      <c r="I125" s="8">
        <v>0</v>
      </c>
      <c r="J125" s="8">
        <v>0</v>
      </c>
      <c r="K125" s="8">
        <f t="shared" si="8"/>
        <v>7562.320207093564</v>
      </c>
      <c r="L125" s="8">
        <f t="shared" si="9"/>
        <v>2844.5563850602184</v>
      </c>
      <c r="M125" s="8">
        <f>G125*$C$10*$B$8</f>
        <v>4717.7638220333456</v>
      </c>
      <c r="N125" s="8">
        <f t="shared" si="10"/>
        <v>868127.22614417295</v>
      </c>
      <c r="O125" s="8">
        <f t="shared" si="13"/>
        <v>655605.6509953998</v>
      </c>
      <c r="P125" s="2">
        <f t="shared" si="11"/>
        <v>1</v>
      </c>
    </row>
    <row r="126" spans="5:16" x14ac:dyDescent="0.3">
      <c r="E126" s="7">
        <v>121</v>
      </c>
      <c r="F126" s="10">
        <f>DATE(YEAR(F125),MONTH(F125)+IF($B$9="Monthly",1,0),DAY(F125)+IF($B$9="Biweekly",14,0))</f>
        <v>48914</v>
      </c>
      <c r="G126" s="8">
        <f t="shared" si="12"/>
        <v>868127.22614417295</v>
      </c>
      <c r="H126" s="8">
        <f t="shared" si="7"/>
        <v>7562.320207093564</v>
      </c>
      <c r="I126" s="8">
        <v>0</v>
      </c>
      <c r="J126" s="8">
        <v>0</v>
      </c>
      <c r="K126" s="8">
        <f t="shared" si="8"/>
        <v>7562.320207093564</v>
      </c>
      <c r="L126" s="8">
        <f t="shared" si="9"/>
        <v>2859.9643988126281</v>
      </c>
      <c r="M126" s="8">
        <f>G126*$C$10*$B$8</f>
        <v>4702.3558082809359</v>
      </c>
      <c r="N126" s="8">
        <f t="shared" si="10"/>
        <v>865267.26174536033</v>
      </c>
      <c r="O126" s="8">
        <f t="shared" si="13"/>
        <v>660308.00680368079</v>
      </c>
      <c r="P126" s="2">
        <f t="shared" si="11"/>
        <v>1</v>
      </c>
    </row>
    <row r="127" spans="5:16" x14ac:dyDescent="0.3">
      <c r="E127" s="7">
        <v>122</v>
      </c>
      <c r="F127" s="10">
        <f>DATE(YEAR(F126),MONTH(F126)+IF($B$9="Monthly",1,0),DAY(F126)+IF($B$9="Biweekly",14,0))</f>
        <v>48945</v>
      </c>
      <c r="G127" s="8">
        <f t="shared" si="12"/>
        <v>865267.26174536033</v>
      </c>
      <c r="H127" s="8">
        <f t="shared" si="7"/>
        <v>7562.320207093564</v>
      </c>
      <c r="I127" s="8">
        <v>0</v>
      </c>
      <c r="J127" s="8">
        <v>0</v>
      </c>
      <c r="K127" s="8">
        <f t="shared" si="8"/>
        <v>7562.320207093564</v>
      </c>
      <c r="L127" s="8">
        <f t="shared" si="9"/>
        <v>2875.4558726395289</v>
      </c>
      <c r="M127" s="8">
        <f>G127*$C$10*$B$8</f>
        <v>4686.8643344540351</v>
      </c>
      <c r="N127" s="8">
        <f t="shared" si="10"/>
        <v>862391.80587272078</v>
      </c>
      <c r="O127" s="8">
        <f t="shared" si="13"/>
        <v>664994.87113813485</v>
      </c>
      <c r="P127" s="2">
        <f t="shared" si="11"/>
        <v>1</v>
      </c>
    </row>
    <row r="128" spans="5:16" x14ac:dyDescent="0.3">
      <c r="E128" s="7">
        <v>123</v>
      </c>
      <c r="F128" s="10">
        <f>DATE(YEAR(F127),MONTH(F127)+IF($B$9="Monthly",1,0),DAY(F127)+IF($B$9="Biweekly",14,0))</f>
        <v>48976</v>
      </c>
      <c r="G128" s="8">
        <f t="shared" si="12"/>
        <v>862391.80587272078</v>
      </c>
      <c r="H128" s="8">
        <f t="shared" si="7"/>
        <v>7562.320207093564</v>
      </c>
      <c r="I128" s="8">
        <v>0</v>
      </c>
      <c r="J128" s="8">
        <v>0</v>
      </c>
      <c r="K128" s="8">
        <f t="shared" si="8"/>
        <v>7562.320207093564</v>
      </c>
      <c r="L128" s="8">
        <f t="shared" si="9"/>
        <v>2891.0312586163263</v>
      </c>
      <c r="M128" s="8">
        <f>G128*$C$10*$B$8</f>
        <v>4671.2889484772377</v>
      </c>
      <c r="N128" s="8">
        <f t="shared" si="10"/>
        <v>859500.77461410442</v>
      </c>
      <c r="O128" s="8">
        <f t="shared" si="13"/>
        <v>669666.1600866121</v>
      </c>
      <c r="P128" s="2">
        <f t="shared" si="11"/>
        <v>1</v>
      </c>
    </row>
    <row r="129" spans="5:16" x14ac:dyDescent="0.3">
      <c r="E129" s="7">
        <v>124</v>
      </c>
      <c r="F129" s="10">
        <f>DATE(YEAR(F128),MONTH(F128)+IF($B$9="Monthly",1,0),DAY(F128)+IF($B$9="Biweekly",14,0))</f>
        <v>49004</v>
      </c>
      <c r="G129" s="8">
        <f t="shared" si="12"/>
        <v>859500.77461410442</v>
      </c>
      <c r="H129" s="8">
        <f t="shared" si="7"/>
        <v>7562.320207093564</v>
      </c>
      <c r="I129" s="8">
        <v>0</v>
      </c>
      <c r="J129" s="8">
        <v>0</v>
      </c>
      <c r="K129" s="8">
        <f t="shared" si="8"/>
        <v>7562.320207093564</v>
      </c>
      <c r="L129" s="8">
        <f t="shared" si="9"/>
        <v>2906.6910112671649</v>
      </c>
      <c r="M129" s="8">
        <f>G129*$C$10*$B$8</f>
        <v>4655.6291958263992</v>
      </c>
      <c r="N129" s="8">
        <f t="shared" si="10"/>
        <v>856594.08360283729</v>
      </c>
      <c r="O129" s="8">
        <f t="shared" si="13"/>
        <v>674321.78928243846</v>
      </c>
      <c r="P129" s="2">
        <f t="shared" si="11"/>
        <v>1</v>
      </c>
    </row>
    <row r="130" spans="5:16" x14ac:dyDescent="0.3">
      <c r="E130" s="7">
        <v>125</v>
      </c>
      <c r="F130" s="10">
        <f>DATE(YEAR(F129),MONTH(F129)+IF($B$9="Monthly",1,0),DAY(F129)+IF($B$9="Biweekly",14,0))</f>
        <v>49035</v>
      </c>
      <c r="G130" s="8">
        <f t="shared" si="12"/>
        <v>856594.08360283729</v>
      </c>
      <c r="H130" s="8">
        <f t="shared" si="7"/>
        <v>7562.320207093564</v>
      </c>
      <c r="I130" s="8">
        <v>0</v>
      </c>
      <c r="J130" s="8">
        <v>0</v>
      </c>
      <c r="K130" s="8">
        <f t="shared" si="8"/>
        <v>7562.320207093564</v>
      </c>
      <c r="L130" s="8">
        <f t="shared" si="9"/>
        <v>2922.4355875781957</v>
      </c>
      <c r="M130" s="8">
        <f>G130*$C$10*$B$8</f>
        <v>4639.8846195153683</v>
      </c>
      <c r="N130" s="8">
        <f t="shared" si="10"/>
        <v>853671.64801525907</v>
      </c>
      <c r="O130" s="8">
        <f t="shared" si="13"/>
        <v>678961.67390195385</v>
      </c>
      <c r="P130" s="2">
        <f t="shared" si="11"/>
        <v>1</v>
      </c>
    </row>
    <row r="131" spans="5:16" x14ac:dyDescent="0.3">
      <c r="E131" s="7">
        <v>126</v>
      </c>
      <c r="F131" s="10">
        <f>DATE(YEAR(F130),MONTH(F130)+IF($B$9="Monthly",1,0),DAY(F130)+IF($B$9="Biweekly",14,0))</f>
        <v>49065</v>
      </c>
      <c r="G131" s="8">
        <f t="shared" si="12"/>
        <v>853671.64801525907</v>
      </c>
      <c r="H131" s="8">
        <f t="shared" si="7"/>
        <v>7562.320207093564</v>
      </c>
      <c r="I131" s="8">
        <v>0</v>
      </c>
      <c r="J131" s="8">
        <v>0</v>
      </c>
      <c r="K131" s="8">
        <f t="shared" si="8"/>
        <v>7562.320207093564</v>
      </c>
      <c r="L131" s="8">
        <f t="shared" si="9"/>
        <v>2938.265447010911</v>
      </c>
      <c r="M131" s="8">
        <f>G131*$C$10*$B$8</f>
        <v>4624.054760082653</v>
      </c>
      <c r="N131" s="8">
        <f t="shared" si="10"/>
        <v>850733.3825682482</v>
      </c>
      <c r="O131" s="8">
        <f t="shared" si="13"/>
        <v>683585.72866203648</v>
      </c>
      <c r="P131" s="2">
        <f t="shared" si="11"/>
        <v>1</v>
      </c>
    </row>
    <row r="132" spans="5:16" x14ac:dyDescent="0.3">
      <c r="E132" s="7">
        <v>127</v>
      </c>
      <c r="F132" s="10">
        <f>DATE(YEAR(F131),MONTH(F131)+IF($B$9="Monthly",1,0),DAY(F131)+IF($B$9="Biweekly",14,0))</f>
        <v>49096</v>
      </c>
      <c r="G132" s="8">
        <f t="shared" si="12"/>
        <v>850733.3825682482</v>
      </c>
      <c r="H132" s="8">
        <f t="shared" si="7"/>
        <v>7562.320207093564</v>
      </c>
      <c r="I132" s="8">
        <v>0</v>
      </c>
      <c r="J132" s="8">
        <v>0</v>
      </c>
      <c r="K132" s="8">
        <f t="shared" si="8"/>
        <v>7562.320207093564</v>
      </c>
      <c r="L132" s="8">
        <f t="shared" si="9"/>
        <v>2954.181051515553</v>
      </c>
      <c r="M132" s="8">
        <f>G132*$C$10*$B$8</f>
        <v>4608.139155578011</v>
      </c>
      <c r="N132" s="8">
        <f t="shared" si="10"/>
        <v>847779.20151673269</v>
      </c>
      <c r="O132" s="8">
        <f t="shared" si="13"/>
        <v>688193.86781761446</v>
      </c>
      <c r="P132" s="2">
        <f t="shared" si="11"/>
        <v>1</v>
      </c>
    </row>
    <row r="133" spans="5:16" x14ac:dyDescent="0.3">
      <c r="E133" s="7">
        <v>128</v>
      </c>
      <c r="F133" s="10">
        <f>DATE(YEAR(F132),MONTH(F132)+IF($B$9="Monthly",1,0),DAY(F132)+IF($B$9="Biweekly",14,0))</f>
        <v>49126</v>
      </c>
      <c r="G133" s="8">
        <f t="shared" si="12"/>
        <v>847779.20151673269</v>
      </c>
      <c r="H133" s="8">
        <f t="shared" si="7"/>
        <v>7562.320207093564</v>
      </c>
      <c r="I133" s="8">
        <v>0</v>
      </c>
      <c r="J133" s="8">
        <v>0</v>
      </c>
      <c r="K133" s="8">
        <f t="shared" si="8"/>
        <v>7562.320207093564</v>
      </c>
      <c r="L133" s="8">
        <f t="shared" si="9"/>
        <v>2970.1828655445961</v>
      </c>
      <c r="M133" s="8">
        <f>G133*$C$10*$B$8</f>
        <v>4592.1373415489679</v>
      </c>
      <c r="N133" s="8">
        <f t="shared" si="10"/>
        <v>844809.01865118812</v>
      </c>
      <c r="O133" s="8">
        <f t="shared" si="13"/>
        <v>692786.00515916338</v>
      </c>
      <c r="P133" s="2">
        <f t="shared" si="11"/>
        <v>1</v>
      </c>
    </row>
    <row r="134" spans="5:16" x14ac:dyDescent="0.3">
      <c r="E134" s="7">
        <v>129</v>
      </c>
      <c r="F134" s="10">
        <f>DATE(YEAR(F133),MONTH(F133)+IF($B$9="Monthly",1,0),DAY(F133)+IF($B$9="Biweekly",14,0))</f>
        <v>49157</v>
      </c>
      <c r="G134" s="8">
        <f t="shared" si="12"/>
        <v>844809.01865118812</v>
      </c>
      <c r="H134" s="8">
        <f t="shared" si="7"/>
        <v>7562.320207093564</v>
      </c>
      <c r="I134" s="8">
        <v>0</v>
      </c>
      <c r="J134" s="8">
        <v>0</v>
      </c>
      <c r="K134" s="8">
        <f t="shared" si="8"/>
        <v>7562.320207093564</v>
      </c>
      <c r="L134" s="8">
        <f t="shared" si="9"/>
        <v>2986.2713560662951</v>
      </c>
      <c r="M134" s="8">
        <f>G134*$C$10*$B$8</f>
        <v>4576.0488510272689</v>
      </c>
      <c r="N134" s="8">
        <f t="shared" si="10"/>
        <v>841822.74729512178</v>
      </c>
      <c r="O134" s="8">
        <f t="shared" si="13"/>
        <v>697362.05401019065</v>
      </c>
      <c r="P134" s="2">
        <f t="shared" si="11"/>
        <v>1</v>
      </c>
    </row>
    <row r="135" spans="5:16" x14ac:dyDescent="0.3">
      <c r="E135" s="7">
        <v>130</v>
      </c>
      <c r="F135" s="10">
        <f>DATE(YEAR(F134),MONTH(F134)+IF($B$9="Monthly",1,0),DAY(F134)+IF($B$9="Biweekly",14,0))</f>
        <v>49188</v>
      </c>
      <c r="G135" s="8">
        <f t="shared" si="12"/>
        <v>841822.74729512178</v>
      </c>
      <c r="H135" s="8">
        <f t="shared" ref="H135:H198" si="14">IF(G135&gt;1,-PMT($B$8*$C$10,$B$7/$C$10,$G$6,0),0)</f>
        <v>7562.320207093564</v>
      </c>
      <c r="I135" s="8">
        <v>0</v>
      </c>
      <c r="J135" s="8">
        <v>0</v>
      </c>
      <c r="K135" s="8">
        <f t="shared" ref="K135:K198" si="15">H135+I135+J135</f>
        <v>7562.320207093564</v>
      </c>
      <c r="L135" s="8">
        <f t="shared" ref="L135:L198" si="16">K135-M135</f>
        <v>3002.4469925783214</v>
      </c>
      <c r="M135" s="8">
        <f>G135*$C$10*$B$8</f>
        <v>4559.8732145152426</v>
      </c>
      <c r="N135" s="8">
        <f t="shared" ref="N135:N198" si="17">G135-L135</f>
        <v>838820.30030254344</v>
      </c>
      <c r="O135" s="8">
        <f t="shared" si="13"/>
        <v>701921.92722470593</v>
      </c>
      <c r="P135" s="2">
        <f t="shared" ref="P135:P198" si="18">IF(N135&gt;0,1,0)</f>
        <v>1</v>
      </c>
    </row>
    <row r="136" spans="5:16" x14ac:dyDescent="0.3">
      <c r="E136" s="7">
        <v>131</v>
      </c>
      <c r="F136" s="10">
        <f>DATE(YEAR(F135),MONTH(F135)+IF($B$9="Monthly",1,0),DAY(F135)+IF($B$9="Biweekly",14,0))</f>
        <v>49218</v>
      </c>
      <c r="G136" s="8">
        <f t="shared" ref="G136:G199" si="19">N135</f>
        <v>838820.30030254344</v>
      </c>
      <c r="H136" s="8">
        <f t="shared" si="14"/>
        <v>7562.320207093564</v>
      </c>
      <c r="I136" s="8">
        <v>0</v>
      </c>
      <c r="J136" s="8">
        <v>0</v>
      </c>
      <c r="K136" s="8">
        <f t="shared" si="15"/>
        <v>7562.320207093564</v>
      </c>
      <c r="L136" s="8">
        <f t="shared" si="16"/>
        <v>3018.7102471214539</v>
      </c>
      <c r="M136" s="8">
        <f>G136*$C$10*$B$8</f>
        <v>4543.6099599721101</v>
      </c>
      <c r="N136" s="8">
        <f t="shared" si="17"/>
        <v>835801.59005542204</v>
      </c>
      <c r="O136" s="8">
        <f t="shared" ref="O136:O199" si="20">M136+O135</f>
        <v>706465.53718467802</v>
      </c>
      <c r="P136" s="2">
        <f t="shared" si="18"/>
        <v>1</v>
      </c>
    </row>
    <row r="137" spans="5:16" x14ac:dyDescent="0.3">
      <c r="E137" s="7">
        <v>132</v>
      </c>
      <c r="F137" s="10">
        <f>DATE(YEAR(F136),MONTH(F136)+IF($B$9="Monthly",1,0),DAY(F136)+IF($B$9="Biweekly",14,0))</f>
        <v>49249</v>
      </c>
      <c r="G137" s="8">
        <f t="shared" si="19"/>
        <v>835801.59005542204</v>
      </c>
      <c r="H137" s="8">
        <f t="shared" si="14"/>
        <v>7562.320207093564</v>
      </c>
      <c r="I137" s="8">
        <v>0</v>
      </c>
      <c r="J137" s="8">
        <v>0</v>
      </c>
      <c r="K137" s="8">
        <f t="shared" si="15"/>
        <v>7562.320207093564</v>
      </c>
      <c r="L137" s="8">
        <f t="shared" si="16"/>
        <v>3035.0615942933618</v>
      </c>
      <c r="M137" s="8">
        <f>G137*$C$10*$B$8</f>
        <v>4527.2586128002022</v>
      </c>
      <c r="N137" s="8">
        <f t="shared" si="17"/>
        <v>832766.52846112871</v>
      </c>
      <c r="O137" s="8">
        <f t="shared" si="20"/>
        <v>710992.79579747817</v>
      </c>
      <c r="P137" s="2">
        <f t="shared" si="18"/>
        <v>1</v>
      </c>
    </row>
    <row r="138" spans="5:16" x14ac:dyDescent="0.3">
      <c r="E138" s="7">
        <v>133</v>
      </c>
      <c r="F138" s="10">
        <f>DATE(YEAR(F137),MONTH(F137)+IF($B$9="Monthly",1,0),DAY(F137)+IF($B$9="Biweekly",14,0))</f>
        <v>49279</v>
      </c>
      <c r="G138" s="8">
        <f t="shared" si="19"/>
        <v>832766.52846112871</v>
      </c>
      <c r="H138" s="8">
        <f t="shared" si="14"/>
        <v>7562.320207093564</v>
      </c>
      <c r="I138" s="8">
        <v>0</v>
      </c>
      <c r="J138" s="8">
        <v>0</v>
      </c>
      <c r="K138" s="8">
        <f t="shared" si="15"/>
        <v>7562.320207093564</v>
      </c>
      <c r="L138" s="8">
        <f t="shared" si="16"/>
        <v>3051.5015112624505</v>
      </c>
      <c r="M138" s="8">
        <f>G138*$C$10*$B$8</f>
        <v>4510.8186958311135</v>
      </c>
      <c r="N138" s="8">
        <f t="shared" si="17"/>
        <v>829715.02694986621</v>
      </c>
      <c r="O138" s="8">
        <f t="shared" si="20"/>
        <v>715503.61449330929</v>
      </c>
      <c r="P138" s="2">
        <f t="shared" si="18"/>
        <v>1</v>
      </c>
    </row>
    <row r="139" spans="5:16" x14ac:dyDescent="0.3">
      <c r="E139" s="7">
        <v>134</v>
      </c>
      <c r="F139" s="10">
        <f>DATE(YEAR(F138),MONTH(F138)+IF($B$9="Monthly",1,0),DAY(F138)+IF($B$9="Biweekly",14,0))</f>
        <v>49310</v>
      </c>
      <c r="G139" s="8">
        <f t="shared" si="19"/>
        <v>829715.02694986621</v>
      </c>
      <c r="H139" s="8">
        <f t="shared" si="14"/>
        <v>7562.320207093564</v>
      </c>
      <c r="I139" s="8">
        <v>0</v>
      </c>
      <c r="J139" s="8">
        <v>0</v>
      </c>
      <c r="K139" s="8">
        <f t="shared" si="15"/>
        <v>7562.320207093564</v>
      </c>
      <c r="L139" s="8">
        <f t="shared" si="16"/>
        <v>3068.0304777817882</v>
      </c>
      <c r="M139" s="8">
        <f>G139*$C$10*$B$8</f>
        <v>4494.2897293117758</v>
      </c>
      <c r="N139" s="8">
        <f t="shared" si="17"/>
        <v>826646.99647208443</v>
      </c>
      <c r="O139" s="8">
        <f t="shared" si="20"/>
        <v>719997.90422262112</v>
      </c>
      <c r="P139" s="2">
        <f t="shared" si="18"/>
        <v>1</v>
      </c>
    </row>
    <row r="140" spans="5:16" x14ac:dyDescent="0.3">
      <c r="E140" s="7">
        <v>135</v>
      </c>
      <c r="F140" s="10">
        <f>DATE(YEAR(F139),MONTH(F139)+IF($B$9="Monthly",1,0),DAY(F139)+IF($B$9="Biweekly",14,0))</f>
        <v>49341</v>
      </c>
      <c r="G140" s="8">
        <f t="shared" si="19"/>
        <v>826646.99647208443</v>
      </c>
      <c r="H140" s="8">
        <f t="shared" si="14"/>
        <v>7562.320207093564</v>
      </c>
      <c r="I140" s="8">
        <v>0</v>
      </c>
      <c r="J140" s="8">
        <v>0</v>
      </c>
      <c r="K140" s="8">
        <f t="shared" si="15"/>
        <v>7562.320207093564</v>
      </c>
      <c r="L140" s="8">
        <f t="shared" si="16"/>
        <v>3084.6489762031069</v>
      </c>
      <c r="M140" s="8">
        <f>G140*$C$10*$B$8</f>
        <v>4477.6712308904571</v>
      </c>
      <c r="N140" s="8">
        <f t="shared" si="17"/>
        <v>823562.34749588137</v>
      </c>
      <c r="O140" s="8">
        <f t="shared" si="20"/>
        <v>724475.57545351156</v>
      </c>
      <c r="P140" s="2">
        <f t="shared" si="18"/>
        <v>1</v>
      </c>
    </row>
    <row r="141" spans="5:16" x14ac:dyDescent="0.3">
      <c r="E141" s="7">
        <v>136</v>
      </c>
      <c r="F141" s="10">
        <f>DATE(YEAR(F140),MONTH(F140)+IF($B$9="Monthly",1,0),DAY(F140)+IF($B$9="Biweekly",14,0))</f>
        <v>49369</v>
      </c>
      <c r="G141" s="8">
        <f t="shared" si="19"/>
        <v>823562.34749588137</v>
      </c>
      <c r="H141" s="8">
        <f t="shared" si="14"/>
        <v>7562.320207093564</v>
      </c>
      <c r="I141" s="8">
        <v>0</v>
      </c>
      <c r="J141" s="8">
        <v>0</v>
      </c>
      <c r="K141" s="8">
        <f t="shared" si="15"/>
        <v>7562.320207093564</v>
      </c>
      <c r="L141" s="8">
        <f t="shared" si="16"/>
        <v>3101.3574914908741</v>
      </c>
      <c r="M141" s="8">
        <f>G141*$C$10*$B$8</f>
        <v>4460.96271560269</v>
      </c>
      <c r="N141" s="8">
        <f t="shared" si="17"/>
        <v>820460.99000439048</v>
      </c>
      <c r="O141" s="8">
        <f t="shared" si="20"/>
        <v>728936.53816911427</v>
      </c>
      <c r="P141" s="2">
        <f t="shared" si="18"/>
        <v>1</v>
      </c>
    </row>
    <row r="142" spans="5:16" x14ac:dyDescent="0.3">
      <c r="E142" s="7">
        <v>137</v>
      </c>
      <c r="F142" s="10">
        <f>DATE(YEAR(F141),MONTH(F141)+IF($B$9="Monthly",1,0),DAY(F141)+IF($B$9="Biweekly",14,0))</f>
        <v>49400</v>
      </c>
      <c r="G142" s="8">
        <f t="shared" si="19"/>
        <v>820460.99000439048</v>
      </c>
      <c r="H142" s="8">
        <f t="shared" si="14"/>
        <v>7562.320207093564</v>
      </c>
      <c r="I142" s="8">
        <v>0</v>
      </c>
      <c r="J142" s="8">
        <v>0</v>
      </c>
      <c r="K142" s="8">
        <f t="shared" si="15"/>
        <v>7562.320207093564</v>
      </c>
      <c r="L142" s="8">
        <f t="shared" si="16"/>
        <v>3118.1565112364488</v>
      </c>
      <c r="M142" s="8">
        <f>G142*$C$10*$B$8</f>
        <v>4444.1636958571153</v>
      </c>
      <c r="N142" s="8">
        <f t="shared" si="17"/>
        <v>817342.83349315403</v>
      </c>
      <c r="O142" s="8">
        <f t="shared" si="20"/>
        <v>733380.70186497143</v>
      </c>
      <c r="P142" s="2">
        <f t="shared" si="18"/>
        <v>1</v>
      </c>
    </row>
    <row r="143" spans="5:16" x14ac:dyDescent="0.3">
      <c r="E143" s="7">
        <v>138</v>
      </c>
      <c r="F143" s="10">
        <f>DATE(YEAR(F142),MONTH(F142)+IF($B$9="Monthly",1,0),DAY(F142)+IF($B$9="Biweekly",14,0))</f>
        <v>49430</v>
      </c>
      <c r="G143" s="8">
        <f t="shared" si="19"/>
        <v>817342.83349315403</v>
      </c>
      <c r="H143" s="8">
        <f t="shared" si="14"/>
        <v>7562.320207093564</v>
      </c>
      <c r="I143" s="8">
        <v>0</v>
      </c>
      <c r="J143" s="8">
        <v>0</v>
      </c>
      <c r="K143" s="8">
        <f t="shared" si="15"/>
        <v>7562.320207093564</v>
      </c>
      <c r="L143" s="8">
        <f t="shared" si="16"/>
        <v>3135.0465256723137</v>
      </c>
      <c r="M143" s="8">
        <f>G143*$C$10*$B$8</f>
        <v>4427.2736814212503</v>
      </c>
      <c r="N143" s="8">
        <f t="shared" si="17"/>
        <v>814207.78696748172</v>
      </c>
      <c r="O143" s="8">
        <f t="shared" si="20"/>
        <v>737807.97554639273</v>
      </c>
      <c r="P143" s="2">
        <f t="shared" si="18"/>
        <v>1</v>
      </c>
    </row>
    <row r="144" spans="5:16" x14ac:dyDescent="0.3">
      <c r="E144" s="7">
        <v>139</v>
      </c>
      <c r="F144" s="10">
        <f>DATE(YEAR(F143),MONTH(F143)+IF($B$9="Monthly",1,0),DAY(F143)+IF($B$9="Biweekly",14,0))</f>
        <v>49461</v>
      </c>
      <c r="G144" s="8">
        <f t="shared" si="19"/>
        <v>814207.78696748172</v>
      </c>
      <c r="H144" s="8">
        <f t="shared" si="14"/>
        <v>7562.320207093564</v>
      </c>
      <c r="I144" s="8">
        <v>0</v>
      </c>
      <c r="J144" s="8">
        <v>0</v>
      </c>
      <c r="K144" s="8">
        <f t="shared" si="15"/>
        <v>7562.320207093564</v>
      </c>
      <c r="L144" s="8">
        <f t="shared" si="16"/>
        <v>3152.0280276863723</v>
      </c>
      <c r="M144" s="8">
        <f>G144*$C$10*$B$8</f>
        <v>4410.2921794071917</v>
      </c>
      <c r="N144" s="8">
        <f t="shared" si="17"/>
        <v>811055.75893979531</v>
      </c>
      <c r="O144" s="8">
        <f t="shared" si="20"/>
        <v>742218.26772579993</v>
      </c>
      <c r="P144" s="2">
        <f t="shared" si="18"/>
        <v>1</v>
      </c>
    </row>
    <row r="145" spans="5:16" x14ac:dyDescent="0.3">
      <c r="E145" s="7">
        <v>140</v>
      </c>
      <c r="F145" s="10">
        <f>DATE(YEAR(F144),MONTH(F144)+IF($B$9="Monthly",1,0),DAY(F144)+IF($B$9="Biweekly",14,0))</f>
        <v>49491</v>
      </c>
      <c r="G145" s="8">
        <f t="shared" si="19"/>
        <v>811055.75893979531</v>
      </c>
      <c r="H145" s="8">
        <f t="shared" si="14"/>
        <v>7562.320207093564</v>
      </c>
      <c r="I145" s="8">
        <v>0</v>
      </c>
      <c r="J145" s="8">
        <v>0</v>
      </c>
      <c r="K145" s="8">
        <f t="shared" si="15"/>
        <v>7562.320207093564</v>
      </c>
      <c r="L145" s="8">
        <f t="shared" si="16"/>
        <v>3169.1015128363397</v>
      </c>
      <c r="M145" s="8">
        <f>G145*$C$10*$B$8</f>
        <v>4393.2186942572243</v>
      </c>
      <c r="N145" s="8">
        <f t="shared" si="17"/>
        <v>807886.65742695902</v>
      </c>
      <c r="O145" s="8">
        <f t="shared" si="20"/>
        <v>746611.48642005713</v>
      </c>
      <c r="P145" s="2">
        <f t="shared" si="18"/>
        <v>1</v>
      </c>
    </row>
    <row r="146" spans="5:16" x14ac:dyDescent="0.3">
      <c r="E146" s="7">
        <v>141</v>
      </c>
      <c r="F146" s="10">
        <f>DATE(YEAR(F145),MONTH(F145)+IF($B$9="Monthly",1,0),DAY(F145)+IF($B$9="Biweekly",14,0))</f>
        <v>49522</v>
      </c>
      <c r="G146" s="8">
        <f t="shared" si="19"/>
        <v>807886.65742695902</v>
      </c>
      <c r="H146" s="8">
        <f t="shared" si="14"/>
        <v>7562.320207093564</v>
      </c>
      <c r="I146" s="8">
        <v>0</v>
      </c>
      <c r="J146" s="8">
        <v>0</v>
      </c>
      <c r="K146" s="8">
        <f t="shared" si="15"/>
        <v>7562.320207093564</v>
      </c>
      <c r="L146" s="8">
        <f t="shared" si="16"/>
        <v>3186.2674793642027</v>
      </c>
      <c r="M146" s="8">
        <f>G146*$C$10*$B$8</f>
        <v>4376.0527277293613</v>
      </c>
      <c r="N146" s="8">
        <f t="shared" si="17"/>
        <v>804700.38994759484</v>
      </c>
      <c r="O146" s="8">
        <f t="shared" si="20"/>
        <v>750987.53914778645</v>
      </c>
      <c r="P146" s="2">
        <f t="shared" si="18"/>
        <v>1</v>
      </c>
    </row>
    <row r="147" spans="5:16" x14ac:dyDescent="0.3">
      <c r="E147" s="7">
        <v>142</v>
      </c>
      <c r="F147" s="10">
        <f>DATE(YEAR(F146),MONTH(F146)+IF($B$9="Monthly",1,0),DAY(F146)+IF($B$9="Biweekly",14,0))</f>
        <v>49553</v>
      </c>
      <c r="G147" s="8">
        <f t="shared" si="19"/>
        <v>804700.38994759484</v>
      </c>
      <c r="H147" s="8">
        <f t="shared" si="14"/>
        <v>7562.320207093564</v>
      </c>
      <c r="I147" s="8">
        <v>0</v>
      </c>
      <c r="J147" s="8">
        <v>0</v>
      </c>
      <c r="K147" s="8">
        <f t="shared" si="15"/>
        <v>7562.320207093564</v>
      </c>
      <c r="L147" s="8">
        <f t="shared" si="16"/>
        <v>3203.5264282107591</v>
      </c>
      <c r="M147" s="8">
        <f>G147*$C$10*$B$8</f>
        <v>4358.7937788828049</v>
      </c>
      <c r="N147" s="8">
        <f t="shared" si="17"/>
        <v>801496.86351938406</v>
      </c>
      <c r="O147" s="8">
        <f t="shared" si="20"/>
        <v>755346.33292666927</v>
      </c>
      <c r="P147" s="2">
        <f t="shared" si="18"/>
        <v>1</v>
      </c>
    </row>
    <row r="148" spans="5:16" x14ac:dyDescent="0.3">
      <c r="E148" s="7">
        <v>143</v>
      </c>
      <c r="F148" s="10">
        <f>DATE(YEAR(F147),MONTH(F147)+IF($B$9="Monthly",1,0),DAY(F147)+IF($B$9="Biweekly",14,0))</f>
        <v>49583</v>
      </c>
      <c r="G148" s="8">
        <f t="shared" si="19"/>
        <v>801496.86351938406</v>
      </c>
      <c r="H148" s="8">
        <f t="shared" si="14"/>
        <v>7562.320207093564</v>
      </c>
      <c r="I148" s="8">
        <v>0</v>
      </c>
      <c r="J148" s="8">
        <v>0</v>
      </c>
      <c r="K148" s="8">
        <f t="shared" si="15"/>
        <v>7562.320207093564</v>
      </c>
      <c r="L148" s="8">
        <f t="shared" si="16"/>
        <v>3220.8788630302333</v>
      </c>
      <c r="M148" s="8">
        <f>G148*$C$10*$B$8</f>
        <v>4341.4413440633307</v>
      </c>
      <c r="N148" s="8">
        <f t="shared" si="17"/>
        <v>798275.98465635383</v>
      </c>
      <c r="O148" s="8">
        <f t="shared" si="20"/>
        <v>759687.77427073265</v>
      </c>
      <c r="P148" s="2">
        <f t="shared" si="18"/>
        <v>1</v>
      </c>
    </row>
    <row r="149" spans="5:16" x14ac:dyDescent="0.3">
      <c r="E149" s="7">
        <v>144</v>
      </c>
      <c r="F149" s="10">
        <f>DATE(YEAR(F148),MONTH(F148)+IF($B$9="Monthly",1,0),DAY(F148)+IF($B$9="Biweekly",14,0))</f>
        <v>49614</v>
      </c>
      <c r="G149" s="8">
        <f t="shared" si="19"/>
        <v>798275.98465635383</v>
      </c>
      <c r="H149" s="8">
        <f t="shared" si="14"/>
        <v>7562.320207093564</v>
      </c>
      <c r="I149" s="8">
        <v>0</v>
      </c>
      <c r="J149" s="8">
        <v>0</v>
      </c>
      <c r="K149" s="8">
        <f t="shared" si="15"/>
        <v>7562.320207093564</v>
      </c>
      <c r="L149" s="8">
        <f t="shared" si="16"/>
        <v>3238.3252902049808</v>
      </c>
      <c r="M149" s="8">
        <f>G149*$C$10*$B$8</f>
        <v>4323.9949168885832</v>
      </c>
      <c r="N149" s="8">
        <f t="shared" si="17"/>
        <v>795037.65936614887</v>
      </c>
      <c r="O149" s="8">
        <f t="shared" si="20"/>
        <v>764011.76918762119</v>
      </c>
      <c r="P149" s="2">
        <f t="shared" si="18"/>
        <v>1</v>
      </c>
    </row>
    <row r="150" spans="5:16" x14ac:dyDescent="0.3">
      <c r="E150" s="7">
        <v>145</v>
      </c>
      <c r="F150" s="10">
        <f>DATE(YEAR(F149),MONTH(F149)+IF($B$9="Monthly",1,0),DAY(F149)+IF($B$9="Biweekly",14,0))</f>
        <v>49644</v>
      </c>
      <c r="G150" s="8">
        <f t="shared" si="19"/>
        <v>795037.65936614887</v>
      </c>
      <c r="H150" s="8">
        <f t="shared" si="14"/>
        <v>7562.320207093564</v>
      </c>
      <c r="I150" s="8">
        <v>0</v>
      </c>
      <c r="J150" s="8">
        <v>0</v>
      </c>
      <c r="K150" s="8">
        <f t="shared" si="15"/>
        <v>7562.320207093564</v>
      </c>
      <c r="L150" s="8">
        <f t="shared" si="16"/>
        <v>3255.8662188602575</v>
      </c>
      <c r="M150" s="8">
        <f>G150*$C$10*$B$8</f>
        <v>4306.4539882333065</v>
      </c>
      <c r="N150" s="8">
        <f t="shared" si="17"/>
        <v>791781.79314728861</v>
      </c>
      <c r="O150" s="8">
        <f t="shared" si="20"/>
        <v>768318.22317585454</v>
      </c>
      <c r="P150" s="2">
        <f t="shared" si="18"/>
        <v>1</v>
      </c>
    </row>
    <row r="151" spans="5:16" x14ac:dyDescent="0.3">
      <c r="E151" s="7">
        <v>146</v>
      </c>
      <c r="F151" s="10">
        <f>DATE(YEAR(F150),MONTH(F150)+IF($B$9="Monthly",1,0),DAY(F150)+IF($B$9="Biweekly",14,0))</f>
        <v>49675</v>
      </c>
      <c r="G151" s="8">
        <f t="shared" si="19"/>
        <v>791781.79314728861</v>
      </c>
      <c r="H151" s="8">
        <f t="shared" si="14"/>
        <v>7562.320207093564</v>
      </c>
      <c r="I151" s="8">
        <v>0</v>
      </c>
      <c r="J151" s="8">
        <v>0</v>
      </c>
      <c r="K151" s="8">
        <f t="shared" si="15"/>
        <v>7562.320207093564</v>
      </c>
      <c r="L151" s="8">
        <f t="shared" si="16"/>
        <v>3273.5021608790839</v>
      </c>
      <c r="M151" s="8">
        <f>G151*$C$10*$B$8</f>
        <v>4288.8180462144801</v>
      </c>
      <c r="N151" s="8">
        <f t="shared" si="17"/>
        <v>788508.29098640953</v>
      </c>
      <c r="O151" s="8">
        <f t="shared" si="20"/>
        <v>772607.04122206906</v>
      </c>
      <c r="P151" s="2">
        <f t="shared" si="18"/>
        <v>1</v>
      </c>
    </row>
    <row r="152" spans="5:16" x14ac:dyDescent="0.3">
      <c r="E152" s="7">
        <v>147</v>
      </c>
      <c r="F152" s="10">
        <f>DATE(YEAR(F151),MONTH(F151)+IF($B$9="Monthly",1,0),DAY(F151)+IF($B$9="Biweekly",14,0))</f>
        <v>49706</v>
      </c>
      <c r="G152" s="8">
        <f t="shared" si="19"/>
        <v>788508.29098640953</v>
      </c>
      <c r="H152" s="8">
        <f t="shared" si="14"/>
        <v>7562.320207093564</v>
      </c>
      <c r="I152" s="8">
        <v>0</v>
      </c>
      <c r="J152" s="8">
        <v>0</v>
      </c>
      <c r="K152" s="8">
        <f t="shared" si="15"/>
        <v>7562.320207093564</v>
      </c>
      <c r="L152" s="8">
        <f t="shared" si="16"/>
        <v>3291.2336309171797</v>
      </c>
      <c r="M152" s="8">
        <f>G152*$C$10*$B$8</f>
        <v>4271.0865761763844</v>
      </c>
      <c r="N152" s="8">
        <f t="shared" si="17"/>
        <v>785217.05735549238</v>
      </c>
      <c r="O152" s="8">
        <f t="shared" si="20"/>
        <v>776878.1277982454</v>
      </c>
      <c r="P152" s="2">
        <f t="shared" si="18"/>
        <v>1</v>
      </c>
    </row>
    <row r="153" spans="5:16" x14ac:dyDescent="0.3">
      <c r="E153" s="7">
        <v>148</v>
      </c>
      <c r="F153" s="10">
        <f>DATE(YEAR(F152),MONTH(F152)+IF($B$9="Monthly",1,0),DAY(F152)+IF($B$9="Biweekly",14,0))</f>
        <v>49735</v>
      </c>
      <c r="G153" s="8">
        <f t="shared" si="19"/>
        <v>785217.05735549238</v>
      </c>
      <c r="H153" s="8">
        <f t="shared" si="14"/>
        <v>7562.320207093564</v>
      </c>
      <c r="I153" s="8">
        <v>0</v>
      </c>
      <c r="J153" s="8">
        <v>0</v>
      </c>
      <c r="K153" s="8">
        <f t="shared" si="15"/>
        <v>7562.320207093564</v>
      </c>
      <c r="L153" s="8">
        <f t="shared" si="16"/>
        <v>3309.0611464179801</v>
      </c>
      <c r="M153" s="8">
        <f>G153*$C$10*$B$8</f>
        <v>4253.2590606755839</v>
      </c>
      <c r="N153" s="8">
        <f t="shared" si="17"/>
        <v>781907.99620907439</v>
      </c>
      <c r="O153" s="8">
        <f t="shared" si="20"/>
        <v>781131.38685892103</v>
      </c>
      <c r="P153" s="2">
        <f t="shared" si="18"/>
        <v>1</v>
      </c>
    </row>
    <row r="154" spans="5:16" x14ac:dyDescent="0.3">
      <c r="E154" s="7">
        <v>149</v>
      </c>
      <c r="F154" s="10">
        <f>DATE(YEAR(F153),MONTH(F153)+IF($B$9="Monthly",1,0),DAY(F153)+IF($B$9="Biweekly",14,0))</f>
        <v>49766</v>
      </c>
      <c r="G154" s="8">
        <f t="shared" si="19"/>
        <v>781907.99620907439</v>
      </c>
      <c r="H154" s="8">
        <f t="shared" si="14"/>
        <v>7562.320207093564</v>
      </c>
      <c r="I154" s="8">
        <v>0</v>
      </c>
      <c r="J154" s="8">
        <v>0</v>
      </c>
      <c r="K154" s="8">
        <f t="shared" si="15"/>
        <v>7562.320207093564</v>
      </c>
      <c r="L154" s="8">
        <f t="shared" si="16"/>
        <v>3326.9852276277443</v>
      </c>
      <c r="M154" s="8">
        <f>G154*$C$10*$B$8</f>
        <v>4235.3349794658197</v>
      </c>
      <c r="N154" s="8">
        <f t="shared" si="17"/>
        <v>778581.0109814466</v>
      </c>
      <c r="O154" s="8">
        <f t="shared" si="20"/>
        <v>785366.72183838685</v>
      </c>
      <c r="P154" s="2">
        <f t="shared" si="18"/>
        <v>1</v>
      </c>
    </row>
    <row r="155" spans="5:16" x14ac:dyDescent="0.3">
      <c r="E155" s="7">
        <v>150</v>
      </c>
      <c r="F155" s="10">
        <f>DATE(YEAR(F154),MONTH(F154)+IF($B$9="Monthly",1,0),DAY(F154)+IF($B$9="Biweekly",14,0))</f>
        <v>49796</v>
      </c>
      <c r="G155" s="8">
        <f t="shared" si="19"/>
        <v>778581.0109814466</v>
      </c>
      <c r="H155" s="8">
        <f t="shared" si="14"/>
        <v>7562.320207093564</v>
      </c>
      <c r="I155" s="8">
        <v>0</v>
      </c>
      <c r="J155" s="8">
        <v>0</v>
      </c>
      <c r="K155" s="8">
        <f t="shared" si="15"/>
        <v>7562.320207093564</v>
      </c>
      <c r="L155" s="8">
        <f t="shared" si="16"/>
        <v>3345.0063976107285</v>
      </c>
      <c r="M155" s="8">
        <f>G155*$C$10*$B$8</f>
        <v>4217.3138094828355</v>
      </c>
      <c r="N155" s="8">
        <f t="shared" si="17"/>
        <v>775236.00458383583</v>
      </c>
      <c r="O155" s="8">
        <f t="shared" si="20"/>
        <v>789584.03564786969</v>
      </c>
      <c r="P155" s="2">
        <f t="shared" si="18"/>
        <v>1</v>
      </c>
    </row>
    <row r="156" spans="5:16" x14ac:dyDescent="0.3">
      <c r="E156" s="7">
        <v>151</v>
      </c>
      <c r="F156" s="10">
        <f>DATE(YEAR(F155),MONTH(F155)+IF($B$9="Monthly",1,0),DAY(F155)+IF($B$9="Biweekly",14,0))</f>
        <v>49827</v>
      </c>
      <c r="G156" s="8">
        <f t="shared" si="19"/>
        <v>775236.00458383583</v>
      </c>
      <c r="H156" s="8">
        <f t="shared" si="14"/>
        <v>7562.320207093564</v>
      </c>
      <c r="I156" s="8">
        <v>0</v>
      </c>
      <c r="J156" s="8">
        <v>0</v>
      </c>
      <c r="K156" s="8">
        <f t="shared" si="15"/>
        <v>7562.320207093564</v>
      </c>
      <c r="L156" s="8">
        <f t="shared" si="16"/>
        <v>3363.1251822644535</v>
      </c>
      <c r="M156" s="8">
        <f>G156*$C$10*$B$8</f>
        <v>4199.1950248291105</v>
      </c>
      <c r="N156" s="8">
        <f t="shared" si="17"/>
        <v>771872.87940157135</v>
      </c>
      <c r="O156" s="8">
        <f t="shared" si="20"/>
        <v>793783.23067269882</v>
      </c>
      <c r="P156" s="2">
        <f t="shared" si="18"/>
        <v>1</v>
      </c>
    </row>
    <row r="157" spans="5:16" x14ac:dyDescent="0.3">
      <c r="E157" s="7">
        <v>152</v>
      </c>
      <c r="F157" s="10">
        <f>DATE(YEAR(F156),MONTH(F156)+IF($B$9="Monthly",1,0),DAY(F156)+IF($B$9="Biweekly",14,0))</f>
        <v>49857</v>
      </c>
      <c r="G157" s="8">
        <f t="shared" si="19"/>
        <v>771872.87940157135</v>
      </c>
      <c r="H157" s="8">
        <f t="shared" si="14"/>
        <v>7562.320207093564</v>
      </c>
      <c r="I157" s="8">
        <v>0</v>
      </c>
      <c r="J157" s="8">
        <v>0</v>
      </c>
      <c r="K157" s="8">
        <f t="shared" si="15"/>
        <v>7562.320207093564</v>
      </c>
      <c r="L157" s="8">
        <f t="shared" si="16"/>
        <v>3381.3421103350529</v>
      </c>
      <c r="M157" s="8">
        <f>G157*$C$10*$B$8</f>
        <v>4180.9780967585111</v>
      </c>
      <c r="N157" s="8">
        <f t="shared" si="17"/>
        <v>768491.53729123634</v>
      </c>
      <c r="O157" s="8">
        <f t="shared" si="20"/>
        <v>797964.2087694573</v>
      </c>
      <c r="P157" s="2">
        <f t="shared" si="18"/>
        <v>1</v>
      </c>
    </row>
    <row r="158" spans="5:16" x14ac:dyDescent="0.3">
      <c r="E158" s="7">
        <v>153</v>
      </c>
      <c r="F158" s="10">
        <f>DATE(YEAR(F157),MONTH(F157)+IF($B$9="Monthly",1,0),DAY(F157)+IF($B$9="Biweekly",14,0))</f>
        <v>49888</v>
      </c>
      <c r="G158" s="8">
        <f t="shared" si="19"/>
        <v>768491.53729123634</v>
      </c>
      <c r="H158" s="8">
        <f t="shared" si="14"/>
        <v>7562.320207093564</v>
      </c>
      <c r="I158" s="8">
        <v>0</v>
      </c>
      <c r="J158" s="8">
        <v>0</v>
      </c>
      <c r="K158" s="8">
        <f t="shared" si="15"/>
        <v>7562.320207093564</v>
      </c>
      <c r="L158" s="8">
        <f t="shared" si="16"/>
        <v>3399.6577134327008</v>
      </c>
      <c r="M158" s="8">
        <f>G158*$C$10*$B$8</f>
        <v>4162.6624936608632</v>
      </c>
      <c r="N158" s="8">
        <f t="shared" si="17"/>
        <v>765091.87957780366</v>
      </c>
      <c r="O158" s="8">
        <f t="shared" si="20"/>
        <v>802126.87126311811</v>
      </c>
      <c r="P158" s="2">
        <f t="shared" si="18"/>
        <v>1</v>
      </c>
    </row>
    <row r="159" spans="5:16" x14ac:dyDescent="0.3">
      <c r="E159" s="7">
        <v>154</v>
      </c>
      <c r="F159" s="10">
        <f>DATE(YEAR(F158),MONTH(F158)+IF($B$9="Monthly",1,0),DAY(F158)+IF($B$9="Biweekly",14,0))</f>
        <v>49919</v>
      </c>
      <c r="G159" s="8">
        <f t="shared" si="19"/>
        <v>765091.87957780366</v>
      </c>
      <c r="H159" s="8">
        <f t="shared" si="14"/>
        <v>7562.320207093564</v>
      </c>
      <c r="I159" s="8">
        <v>0</v>
      </c>
      <c r="J159" s="8">
        <v>0</v>
      </c>
      <c r="K159" s="8">
        <f t="shared" si="15"/>
        <v>7562.320207093564</v>
      </c>
      <c r="L159" s="8">
        <f t="shared" si="16"/>
        <v>3418.0725260471272</v>
      </c>
      <c r="M159" s="8">
        <f>G159*$C$10*$B$8</f>
        <v>4144.2476810464368</v>
      </c>
      <c r="N159" s="8">
        <f t="shared" si="17"/>
        <v>761673.80705175654</v>
      </c>
      <c r="O159" s="8">
        <f t="shared" si="20"/>
        <v>806271.1189441646</v>
      </c>
      <c r="P159" s="2">
        <f t="shared" si="18"/>
        <v>1</v>
      </c>
    </row>
    <row r="160" spans="5:16" x14ac:dyDescent="0.3">
      <c r="E160" s="7">
        <v>155</v>
      </c>
      <c r="F160" s="10">
        <f>DATE(YEAR(F159),MONTH(F159)+IF($B$9="Monthly",1,0),DAY(F159)+IF($B$9="Biweekly",14,0))</f>
        <v>49949</v>
      </c>
      <c r="G160" s="8">
        <f t="shared" si="19"/>
        <v>761673.80705175654</v>
      </c>
      <c r="H160" s="8">
        <f t="shared" si="14"/>
        <v>7562.320207093564</v>
      </c>
      <c r="I160" s="8">
        <v>0</v>
      </c>
      <c r="J160" s="8">
        <v>0</v>
      </c>
      <c r="K160" s="8">
        <f t="shared" si="15"/>
        <v>7562.320207093564</v>
      </c>
      <c r="L160" s="8">
        <f t="shared" si="16"/>
        <v>3436.5870855632165</v>
      </c>
      <c r="M160" s="8">
        <f>G160*$C$10*$B$8</f>
        <v>4125.7331215303475</v>
      </c>
      <c r="N160" s="8">
        <f t="shared" si="17"/>
        <v>758237.21996619331</v>
      </c>
      <c r="O160" s="8">
        <f t="shared" si="20"/>
        <v>810396.85206569498</v>
      </c>
      <c r="P160" s="2">
        <f t="shared" si="18"/>
        <v>1</v>
      </c>
    </row>
    <row r="161" spans="5:16" x14ac:dyDescent="0.3">
      <c r="E161" s="7">
        <v>156</v>
      </c>
      <c r="F161" s="10">
        <f>DATE(YEAR(F160),MONTH(F160)+IF($B$9="Monthly",1,0),DAY(F160)+IF($B$9="Biweekly",14,0))</f>
        <v>49980</v>
      </c>
      <c r="G161" s="8">
        <f t="shared" si="19"/>
        <v>758237.21996619331</v>
      </c>
      <c r="H161" s="8">
        <f t="shared" si="14"/>
        <v>7562.320207093564</v>
      </c>
      <c r="I161" s="8">
        <v>0</v>
      </c>
      <c r="J161" s="8">
        <v>0</v>
      </c>
      <c r="K161" s="8">
        <f t="shared" si="15"/>
        <v>7562.320207093564</v>
      </c>
      <c r="L161" s="8">
        <f t="shared" si="16"/>
        <v>3455.2019322766837</v>
      </c>
      <c r="M161" s="8">
        <f>G161*$C$10*$B$8</f>
        <v>4107.1182748168803</v>
      </c>
      <c r="N161" s="8">
        <f t="shared" si="17"/>
        <v>754782.0180339166</v>
      </c>
      <c r="O161" s="8">
        <f t="shared" si="20"/>
        <v>814503.97034051188</v>
      </c>
      <c r="P161" s="2">
        <f t="shared" si="18"/>
        <v>1</v>
      </c>
    </row>
    <row r="162" spans="5:16" x14ac:dyDescent="0.3">
      <c r="E162" s="7">
        <v>157</v>
      </c>
      <c r="F162" s="10">
        <f>DATE(YEAR(F161),MONTH(F161)+IF($B$9="Monthly",1,0),DAY(F161)+IF($B$9="Biweekly",14,0))</f>
        <v>50010</v>
      </c>
      <c r="G162" s="8">
        <f t="shared" si="19"/>
        <v>754782.0180339166</v>
      </c>
      <c r="H162" s="8">
        <f t="shared" si="14"/>
        <v>7562.320207093564</v>
      </c>
      <c r="I162" s="8">
        <v>0</v>
      </c>
      <c r="J162" s="8">
        <v>0</v>
      </c>
      <c r="K162" s="8">
        <f t="shared" si="15"/>
        <v>7562.320207093564</v>
      </c>
      <c r="L162" s="8">
        <f t="shared" si="16"/>
        <v>3473.9176094098493</v>
      </c>
      <c r="M162" s="8">
        <f>G162*$C$10*$B$8</f>
        <v>4088.4025976837147</v>
      </c>
      <c r="N162" s="8">
        <f t="shared" si="17"/>
        <v>751308.1004245067</v>
      </c>
      <c r="O162" s="8">
        <f t="shared" si="20"/>
        <v>818592.37293819559</v>
      </c>
      <c r="P162" s="2">
        <f t="shared" si="18"/>
        <v>1</v>
      </c>
    </row>
    <row r="163" spans="5:16" x14ac:dyDescent="0.3">
      <c r="E163" s="7">
        <v>158</v>
      </c>
      <c r="F163" s="10">
        <f>DATE(YEAR(F162),MONTH(F162)+IF($B$9="Monthly",1,0),DAY(F162)+IF($B$9="Biweekly",14,0))</f>
        <v>50041</v>
      </c>
      <c r="G163" s="8">
        <f t="shared" si="19"/>
        <v>751308.1004245067</v>
      </c>
      <c r="H163" s="8">
        <f t="shared" si="14"/>
        <v>7562.320207093564</v>
      </c>
      <c r="I163" s="8">
        <v>0</v>
      </c>
      <c r="J163" s="8">
        <v>0</v>
      </c>
      <c r="K163" s="8">
        <f t="shared" si="15"/>
        <v>7562.320207093564</v>
      </c>
      <c r="L163" s="8">
        <f t="shared" si="16"/>
        <v>3492.7346631274859</v>
      </c>
      <c r="M163" s="8">
        <f>G163*$C$10*$B$8</f>
        <v>4069.5855439660781</v>
      </c>
      <c r="N163" s="8">
        <f t="shared" si="17"/>
        <v>747815.36576137925</v>
      </c>
      <c r="O163" s="8">
        <f t="shared" si="20"/>
        <v>822661.95848216163</v>
      </c>
      <c r="P163" s="2">
        <f t="shared" si="18"/>
        <v>1</v>
      </c>
    </row>
    <row r="164" spans="5:16" x14ac:dyDescent="0.3">
      <c r="E164" s="7">
        <v>159</v>
      </c>
      <c r="F164" s="10">
        <f>DATE(YEAR(F163),MONTH(F163)+IF($B$9="Monthly",1,0),DAY(F163)+IF($B$9="Biweekly",14,0))</f>
        <v>50072</v>
      </c>
      <c r="G164" s="8">
        <f t="shared" si="19"/>
        <v>747815.36576137925</v>
      </c>
      <c r="H164" s="8">
        <f t="shared" si="14"/>
        <v>7562.320207093564</v>
      </c>
      <c r="I164" s="8">
        <v>0</v>
      </c>
      <c r="J164" s="8">
        <v>0</v>
      </c>
      <c r="K164" s="8">
        <f t="shared" si="15"/>
        <v>7562.320207093564</v>
      </c>
      <c r="L164" s="8">
        <f t="shared" si="16"/>
        <v>3511.6536425527597</v>
      </c>
      <c r="M164" s="8">
        <f>G164*$C$10*$B$8</f>
        <v>4050.6665645408043</v>
      </c>
      <c r="N164" s="8">
        <f t="shared" si="17"/>
        <v>744303.71211882646</v>
      </c>
      <c r="O164" s="8">
        <f t="shared" si="20"/>
        <v>826712.62504670245</v>
      </c>
      <c r="P164" s="2">
        <f t="shared" si="18"/>
        <v>1</v>
      </c>
    </row>
    <row r="165" spans="5:16" x14ac:dyDescent="0.3">
      <c r="E165" s="7">
        <v>160</v>
      </c>
      <c r="F165" s="10">
        <f>DATE(YEAR(F164),MONTH(F164)+IF($B$9="Monthly",1,0),DAY(F164)+IF($B$9="Biweekly",14,0))</f>
        <v>50100</v>
      </c>
      <c r="G165" s="8">
        <f t="shared" si="19"/>
        <v>744303.71211882646</v>
      </c>
      <c r="H165" s="8">
        <f t="shared" si="14"/>
        <v>7562.320207093564</v>
      </c>
      <c r="I165" s="8">
        <v>0</v>
      </c>
      <c r="J165" s="8">
        <v>0</v>
      </c>
      <c r="K165" s="8">
        <f t="shared" si="15"/>
        <v>7562.320207093564</v>
      </c>
      <c r="L165" s="8">
        <f t="shared" si="16"/>
        <v>3530.6750997832537</v>
      </c>
      <c r="M165" s="8">
        <f>G165*$C$10*$B$8</f>
        <v>4031.6451073103103</v>
      </c>
      <c r="N165" s="8">
        <f t="shared" si="17"/>
        <v>740773.03701904323</v>
      </c>
      <c r="O165" s="8">
        <f t="shared" si="20"/>
        <v>830744.27015401272</v>
      </c>
      <c r="P165" s="2">
        <f t="shared" si="18"/>
        <v>1</v>
      </c>
    </row>
    <row r="166" spans="5:16" x14ac:dyDescent="0.3">
      <c r="E166" s="7">
        <v>161</v>
      </c>
      <c r="F166" s="10">
        <f>DATE(YEAR(F165),MONTH(F165)+IF($B$9="Monthly",1,0),DAY(F165)+IF($B$9="Biweekly",14,0))</f>
        <v>50131</v>
      </c>
      <c r="G166" s="8">
        <f t="shared" si="19"/>
        <v>740773.03701904323</v>
      </c>
      <c r="H166" s="8">
        <f t="shared" si="14"/>
        <v>7562.320207093564</v>
      </c>
      <c r="I166" s="8">
        <v>0</v>
      </c>
      <c r="J166" s="8">
        <v>0</v>
      </c>
      <c r="K166" s="8">
        <f t="shared" si="15"/>
        <v>7562.320207093564</v>
      </c>
      <c r="L166" s="8">
        <f t="shared" si="16"/>
        <v>3549.7995899070797</v>
      </c>
      <c r="M166" s="8">
        <f>G166*$C$10*$B$8</f>
        <v>4012.5206171864843</v>
      </c>
      <c r="N166" s="8">
        <f t="shared" si="17"/>
        <v>737223.23742913618</v>
      </c>
      <c r="O166" s="8">
        <f t="shared" si="20"/>
        <v>834756.79077119916</v>
      </c>
      <c r="P166" s="2">
        <f t="shared" si="18"/>
        <v>1</v>
      </c>
    </row>
    <row r="167" spans="5:16" x14ac:dyDescent="0.3">
      <c r="E167" s="7">
        <v>162</v>
      </c>
      <c r="F167" s="10">
        <f>DATE(YEAR(F166),MONTH(F166)+IF($B$9="Monthly",1,0),DAY(F166)+IF($B$9="Biweekly",14,0))</f>
        <v>50161</v>
      </c>
      <c r="G167" s="8">
        <f t="shared" si="19"/>
        <v>737223.23742913618</v>
      </c>
      <c r="H167" s="8">
        <f t="shared" si="14"/>
        <v>7562.320207093564</v>
      </c>
      <c r="I167" s="8">
        <v>0</v>
      </c>
      <c r="J167" s="8">
        <v>0</v>
      </c>
      <c r="K167" s="8">
        <f t="shared" si="15"/>
        <v>7562.320207093564</v>
      </c>
      <c r="L167" s="8">
        <f t="shared" si="16"/>
        <v>3569.0276710190765</v>
      </c>
      <c r="M167" s="8">
        <f>G167*$C$10*$B$8</f>
        <v>3993.2925360744875</v>
      </c>
      <c r="N167" s="8">
        <f t="shared" si="17"/>
        <v>733654.2097581171</v>
      </c>
      <c r="O167" s="8">
        <f t="shared" si="20"/>
        <v>838750.08330727369</v>
      </c>
      <c r="P167" s="2">
        <f t="shared" si="18"/>
        <v>1</v>
      </c>
    </row>
    <row r="168" spans="5:16" x14ac:dyDescent="0.3">
      <c r="E168" s="7">
        <v>163</v>
      </c>
      <c r="F168" s="10">
        <f>DATE(YEAR(F167),MONTH(F167)+IF($B$9="Monthly",1,0),DAY(F167)+IF($B$9="Biweekly",14,0))</f>
        <v>50192</v>
      </c>
      <c r="G168" s="8">
        <f t="shared" si="19"/>
        <v>733654.2097581171</v>
      </c>
      <c r="H168" s="8">
        <f t="shared" si="14"/>
        <v>7562.320207093564</v>
      </c>
      <c r="I168" s="8">
        <v>0</v>
      </c>
      <c r="J168" s="8">
        <v>0</v>
      </c>
      <c r="K168" s="8">
        <f t="shared" si="15"/>
        <v>7562.320207093564</v>
      </c>
      <c r="L168" s="8">
        <f t="shared" si="16"/>
        <v>3588.3599042370961</v>
      </c>
      <c r="M168" s="8">
        <f>G168*$C$10*$B$8</f>
        <v>3973.9603028564679</v>
      </c>
      <c r="N168" s="8">
        <f t="shared" si="17"/>
        <v>730065.84985388</v>
      </c>
      <c r="O168" s="8">
        <f t="shared" si="20"/>
        <v>842724.0436101302</v>
      </c>
      <c r="P168" s="2">
        <f t="shared" si="18"/>
        <v>1</v>
      </c>
    </row>
    <row r="169" spans="5:16" x14ac:dyDescent="0.3">
      <c r="E169" s="7">
        <v>164</v>
      </c>
      <c r="F169" s="10">
        <f>DATE(YEAR(F168),MONTH(F168)+IF($B$9="Monthly",1,0),DAY(F168)+IF($B$9="Biweekly",14,0))</f>
        <v>50222</v>
      </c>
      <c r="G169" s="8">
        <f t="shared" si="19"/>
        <v>730065.84985388</v>
      </c>
      <c r="H169" s="8">
        <f t="shared" si="14"/>
        <v>7562.320207093564</v>
      </c>
      <c r="I169" s="8">
        <v>0</v>
      </c>
      <c r="J169" s="8">
        <v>0</v>
      </c>
      <c r="K169" s="8">
        <f t="shared" si="15"/>
        <v>7562.320207093564</v>
      </c>
      <c r="L169" s="8">
        <f t="shared" si="16"/>
        <v>3607.7968537183806</v>
      </c>
      <c r="M169" s="8">
        <f>G169*$C$10*$B$8</f>
        <v>3954.5233533751834</v>
      </c>
      <c r="N169" s="8">
        <f t="shared" si="17"/>
        <v>726458.05300016166</v>
      </c>
      <c r="O169" s="8">
        <f t="shared" si="20"/>
        <v>846678.56696350535</v>
      </c>
      <c r="P169" s="2">
        <f t="shared" si="18"/>
        <v>1</v>
      </c>
    </row>
    <row r="170" spans="5:16" x14ac:dyDescent="0.3">
      <c r="E170" s="7">
        <v>165</v>
      </c>
      <c r="F170" s="10">
        <f>DATE(YEAR(F169),MONTH(F169)+IF($B$9="Monthly",1,0),DAY(F169)+IF($B$9="Biweekly",14,0))</f>
        <v>50253</v>
      </c>
      <c r="G170" s="8">
        <f t="shared" si="19"/>
        <v>726458.05300016166</v>
      </c>
      <c r="H170" s="8">
        <f t="shared" si="14"/>
        <v>7562.320207093564</v>
      </c>
      <c r="I170" s="8">
        <v>0</v>
      </c>
      <c r="J170" s="8">
        <v>0</v>
      </c>
      <c r="K170" s="8">
        <f t="shared" si="15"/>
        <v>7562.320207093564</v>
      </c>
      <c r="L170" s="8">
        <f t="shared" si="16"/>
        <v>3627.3390866760219</v>
      </c>
      <c r="M170" s="8">
        <f>G170*$C$10*$B$8</f>
        <v>3934.9811204175421</v>
      </c>
      <c r="N170" s="8">
        <f t="shared" si="17"/>
        <v>722830.71391348564</v>
      </c>
      <c r="O170" s="8">
        <f t="shared" si="20"/>
        <v>850613.54808392294</v>
      </c>
      <c r="P170" s="2">
        <f t="shared" si="18"/>
        <v>1</v>
      </c>
    </row>
    <row r="171" spans="5:16" x14ac:dyDescent="0.3">
      <c r="E171" s="7">
        <v>166</v>
      </c>
      <c r="F171" s="10">
        <f>DATE(YEAR(F170),MONTH(F170)+IF($B$9="Monthly",1,0),DAY(F170)+IF($B$9="Biweekly",14,0))</f>
        <v>50284</v>
      </c>
      <c r="G171" s="8">
        <f t="shared" si="19"/>
        <v>722830.71391348564</v>
      </c>
      <c r="H171" s="8">
        <f t="shared" si="14"/>
        <v>7562.320207093564</v>
      </c>
      <c r="I171" s="8">
        <v>0</v>
      </c>
      <c r="J171" s="8">
        <v>0</v>
      </c>
      <c r="K171" s="8">
        <f t="shared" si="15"/>
        <v>7562.320207093564</v>
      </c>
      <c r="L171" s="8">
        <f t="shared" si="16"/>
        <v>3646.9871733955165</v>
      </c>
      <c r="M171" s="8">
        <f>G171*$C$10*$B$8</f>
        <v>3915.3330336980475</v>
      </c>
      <c r="N171" s="8">
        <f t="shared" si="17"/>
        <v>719183.72674009018</v>
      </c>
      <c r="O171" s="8">
        <f t="shared" si="20"/>
        <v>854528.88111762097</v>
      </c>
      <c r="P171" s="2">
        <f t="shared" si="18"/>
        <v>1</v>
      </c>
    </row>
    <row r="172" spans="5:16" x14ac:dyDescent="0.3">
      <c r="E172" s="7">
        <v>167</v>
      </c>
      <c r="F172" s="10">
        <f>DATE(YEAR(F171),MONTH(F171)+IF($B$9="Monthly",1,0),DAY(F171)+IF($B$9="Biweekly",14,0))</f>
        <v>50314</v>
      </c>
      <c r="G172" s="8">
        <f t="shared" si="19"/>
        <v>719183.72674009018</v>
      </c>
      <c r="H172" s="8">
        <f t="shared" si="14"/>
        <v>7562.320207093564</v>
      </c>
      <c r="I172" s="8">
        <v>0</v>
      </c>
      <c r="J172" s="8">
        <v>0</v>
      </c>
      <c r="K172" s="8">
        <f t="shared" si="15"/>
        <v>7562.320207093564</v>
      </c>
      <c r="L172" s="8">
        <f t="shared" si="16"/>
        <v>3666.7416872514091</v>
      </c>
      <c r="M172" s="8">
        <f>G172*$C$10*$B$8</f>
        <v>3895.5785198421549</v>
      </c>
      <c r="N172" s="8">
        <f t="shared" si="17"/>
        <v>715516.98505283881</v>
      </c>
      <c r="O172" s="8">
        <f t="shared" si="20"/>
        <v>858424.45963746309</v>
      </c>
      <c r="P172" s="2">
        <f t="shared" si="18"/>
        <v>1</v>
      </c>
    </row>
    <row r="173" spans="5:16" x14ac:dyDescent="0.3">
      <c r="E173" s="7">
        <v>168</v>
      </c>
      <c r="F173" s="10">
        <f>DATE(YEAR(F172),MONTH(F172)+IF($B$9="Monthly",1,0),DAY(F172)+IF($B$9="Biweekly",14,0))</f>
        <v>50345</v>
      </c>
      <c r="G173" s="8">
        <f t="shared" si="19"/>
        <v>715516.98505283881</v>
      </c>
      <c r="H173" s="8">
        <f t="shared" si="14"/>
        <v>7562.320207093564</v>
      </c>
      <c r="I173" s="8">
        <v>0</v>
      </c>
      <c r="J173" s="8">
        <v>0</v>
      </c>
      <c r="K173" s="8">
        <f t="shared" si="15"/>
        <v>7562.320207093564</v>
      </c>
      <c r="L173" s="8">
        <f t="shared" si="16"/>
        <v>3686.6032047240205</v>
      </c>
      <c r="M173" s="8">
        <f>G173*$C$10*$B$8</f>
        <v>3875.7170023695435</v>
      </c>
      <c r="N173" s="8">
        <f t="shared" si="17"/>
        <v>711830.38184811478</v>
      </c>
      <c r="O173" s="8">
        <f t="shared" si="20"/>
        <v>862300.17663983267</v>
      </c>
      <c r="P173" s="2">
        <f t="shared" si="18"/>
        <v>1</v>
      </c>
    </row>
    <row r="174" spans="5:16" x14ac:dyDescent="0.3">
      <c r="E174" s="7">
        <v>169</v>
      </c>
      <c r="F174" s="10">
        <f>DATE(YEAR(F173),MONTH(F173)+IF($B$9="Monthly",1,0),DAY(F173)+IF($B$9="Biweekly",14,0))</f>
        <v>50375</v>
      </c>
      <c r="G174" s="8">
        <f t="shared" si="19"/>
        <v>711830.38184811478</v>
      </c>
      <c r="H174" s="8">
        <f t="shared" si="14"/>
        <v>7562.320207093564</v>
      </c>
      <c r="I174" s="8">
        <v>0</v>
      </c>
      <c r="J174" s="8">
        <v>0</v>
      </c>
      <c r="K174" s="8">
        <f t="shared" si="15"/>
        <v>7562.320207093564</v>
      </c>
      <c r="L174" s="8">
        <f t="shared" si="16"/>
        <v>3706.5723054162759</v>
      </c>
      <c r="M174" s="8">
        <f>G174*$C$10*$B$8</f>
        <v>3855.7479016772882</v>
      </c>
      <c r="N174" s="8">
        <f t="shared" si="17"/>
        <v>708123.80954269855</v>
      </c>
      <c r="O174" s="8">
        <f t="shared" si="20"/>
        <v>866155.92454150994</v>
      </c>
      <c r="P174" s="2">
        <f t="shared" si="18"/>
        <v>1</v>
      </c>
    </row>
    <row r="175" spans="5:16" x14ac:dyDescent="0.3">
      <c r="E175" s="7">
        <v>170</v>
      </c>
      <c r="F175" s="10">
        <f>DATE(YEAR(F174),MONTH(F174)+IF($B$9="Monthly",1,0),DAY(F174)+IF($B$9="Biweekly",14,0))</f>
        <v>50406</v>
      </c>
      <c r="G175" s="8">
        <f t="shared" si="19"/>
        <v>708123.80954269855</v>
      </c>
      <c r="H175" s="8">
        <f t="shared" si="14"/>
        <v>7562.320207093564</v>
      </c>
      <c r="I175" s="8">
        <v>0</v>
      </c>
      <c r="J175" s="8">
        <v>0</v>
      </c>
      <c r="K175" s="8">
        <f t="shared" si="15"/>
        <v>7562.320207093564</v>
      </c>
      <c r="L175" s="8">
        <f t="shared" si="16"/>
        <v>3726.6495720706134</v>
      </c>
      <c r="M175" s="8">
        <f>G175*$C$10*$B$8</f>
        <v>3835.6706350229506</v>
      </c>
      <c r="N175" s="8">
        <f t="shared" si="17"/>
        <v>704397.15997062798</v>
      </c>
      <c r="O175" s="8">
        <f t="shared" si="20"/>
        <v>869991.59517653286</v>
      </c>
      <c r="P175" s="2">
        <f t="shared" si="18"/>
        <v>1</v>
      </c>
    </row>
    <row r="176" spans="5:16" x14ac:dyDescent="0.3">
      <c r="E176" s="7">
        <v>171</v>
      </c>
      <c r="F176" s="10">
        <f>DATE(YEAR(F175),MONTH(F175)+IF($B$9="Monthly",1,0),DAY(F175)+IF($B$9="Biweekly",14,0))</f>
        <v>50437</v>
      </c>
      <c r="G176" s="8">
        <f t="shared" si="19"/>
        <v>704397.15997062798</v>
      </c>
      <c r="H176" s="8">
        <f t="shared" si="14"/>
        <v>7562.320207093564</v>
      </c>
      <c r="I176" s="8">
        <v>0</v>
      </c>
      <c r="J176" s="8">
        <v>0</v>
      </c>
      <c r="K176" s="8">
        <f t="shared" si="15"/>
        <v>7562.320207093564</v>
      </c>
      <c r="L176" s="8">
        <f t="shared" si="16"/>
        <v>3746.8355905859958</v>
      </c>
      <c r="M176" s="8">
        <f>G176*$C$10*$B$8</f>
        <v>3815.4846165075683</v>
      </c>
      <c r="N176" s="8">
        <f t="shared" si="17"/>
        <v>700650.32438004203</v>
      </c>
      <c r="O176" s="8">
        <f t="shared" si="20"/>
        <v>873807.07979304041</v>
      </c>
      <c r="P176" s="2">
        <f t="shared" si="18"/>
        <v>1</v>
      </c>
    </row>
    <row r="177" spans="5:16" x14ac:dyDescent="0.3">
      <c r="E177" s="7">
        <v>172</v>
      </c>
      <c r="F177" s="10">
        <f>DATE(YEAR(F176),MONTH(F176)+IF($B$9="Monthly",1,0),DAY(F176)+IF($B$9="Biweekly",14,0))</f>
        <v>50465</v>
      </c>
      <c r="G177" s="8">
        <f t="shared" si="19"/>
        <v>700650.32438004203</v>
      </c>
      <c r="H177" s="8">
        <f t="shared" si="14"/>
        <v>7562.320207093564</v>
      </c>
      <c r="I177" s="8">
        <v>0</v>
      </c>
      <c r="J177" s="8">
        <v>0</v>
      </c>
      <c r="K177" s="8">
        <f t="shared" si="15"/>
        <v>7562.320207093564</v>
      </c>
      <c r="L177" s="8">
        <f t="shared" si="16"/>
        <v>3767.130950035003</v>
      </c>
      <c r="M177" s="8">
        <f>G177*$C$10*$B$8</f>
        <v>3795.189257058561</v>
      </c>
      <c r="N177" s="8">
        <f t="shared" si="17"/>
        <v>696883.19343000709</v>
      </c>
      <c r="O177" s="8">
        <f t="shared" si="20"/>
        <v>877602.26905009896</v>
      </c>
      <c r="P177" s="2">
        <f t="shared" si="18"/>
        <v>1</v>
      </c>
    </row>
    <row r="178" spans="5:16" x14ac:dyDescent="0.3">
      <c r="E178" s="7">
        <v>173</v>
      </c>
      <c r="F178" s="10">
        <f>DATE(YEAR(F177),MONTH(F177)+IF($B$9="Monthly",1,0),DAY(F177)+IF($B$9="Biweekly",14,0))</f>
        <v>50496</v>
      </c>
      <c r="G178" s="8">
        <f t="shared" si="19"/>
        <v>696883.19343000709</v>
      </c>
      <c r="H178" s="8">
        <f t="shared" si="14"/>
        <v>7562.320207093564</v>
      </c>
      <c r="I178" s="8">
        <v>0</v>
      </c>
      <c r="J178" s="8">
        <v>0</v>
      </c>
      <c r="K178" s="8">
        <f t="shared" si="15"/>
        <v>7562.320207093564</v>
      </c>
      <c r="L178" s="8">
        <f t="shared" si="16"/>
        <v>3787.5362426810257</v>
      </c>
      <c r="M178" s="8">
        <f>G178*$C$10*$B$8</f>
        <v>3774.7839644125384</v>
      </c>
      <c r="N178" s="8">
        <f t="shared" si="17"/>
        <v>693095.65718732611</v>
      </c>
      <c r="O178" s="8">
        <f t="shared" si="20"/>
        <v>881377.05301451148</v>
      </c>
      <c r="P178" s="2">
        <f t="shared" si="18"/>
        <v>1</v>
      </c>
    </row>
    <row r="179" spans="5:16" x14ac:dyDescent="0.3">
      <c r="E179" s="7">
        <v>174</v>
      </c>
      <c r="F179" s="10">
        <f>DATE(YEAR(F178),MONTH(F178)+IF($B$9="Monthly",1,0),DAY(F178)+IF($B$9="Biweekly",14,0))</f>
        <v>50526</v>
      </c>
      <c r="G179" s="8">
        <f t="shared" si="19"/>
        <v>693095.65718732611</v>
      </c>
      <c r="H179" s="8">
        <f t="shared" si="14"/>
        <v>7562.320207093564</v>
      </c>
      <c r="I179" s="8">
        <v>0</v>
      </c>
      <c r="J179" s="8">
        <v>0</v>
      </c>
      <c r="K179" s="8">
        <f t="shared" si="15"/>
        <v>7562.320207093564</v>
      </c>
      <c r="L179" s="8">
        <f t="shared" si="16"/>
        <v>3808.0520639955475</v>
      </c>
      <c r="M179" s="8">
        <f>G179*$C$10*$B$8</f>
        <v>3754.2681430980165</v>
      </c>
      <c r="N179" s="8">
        <f t="shared" si="17"/>
        <v>689287.60512333061</v>
      </c>
      <c r="O179" s="8">
        <f t="shared" si="20"/>
        <v>885131.32115760946</v>
      </c>
      <c r="P179" s="2">
        <f t="shared" si="18"/>
        <v>1</v>
      </c>
    </row>
    <row r="180" spans="5:16" x14ac:dyDescent="0.3">
      <c r="E180" s="7">
        <v>175</v>
      </c>
      <c r="F180" s="10">
        <f>DATE(YEAR(F179),MONTH(F179)+IF($B$9="Monthly",1,0),DAY(F179)+IF($B$9="Biweekly",14,0))</f>
        <v>50557</v>
      </c>
      <c r="G180" s="8">
        <f t="shared" si="19"/>
        <v>689287.60512333061</v>
      </c>
      <c r="H180" s="8">
        <f t="shared" si="14"/>
        <v>7562.320207093564</v>
      </c>
      <c r="I180" s="8">
        <v>0</v>
      </c>
      <c r="J180" s="8">
        <v>0</v>
      </c>
      <c r="K180" s="8">
        <f t="shared" si="15"/>
        <v>7562.320207093564</v>
      </c>
      <c r="L180" s="8">
        <f t="shared" si="16"/>
        <v>3828.6790126755236</v>
      </c>
      <c r="M180" s="8">
        <f>G180*$C$10*$B$8</f>
        <v>3733.6411944180404</v>
      </c>
      <c r="N180" s="8">
        <f t="shared" si="17"/>
        <v>685458.92611065507</v>
      </c>
      <c r="O180" s="8">
        <f t="shared" si="20"/>
        <v>888864.96235202753</v>
      </c>
      <c r="P180" s="2">
        <f t="shared" si="18"/>
        <v>1</v>
      </c>
    </row>
    <row r="181" spans="5:16" x14ac:dyDescent="0.3">
      <c r="E181" s="7">
        <v>176</v>
      </c>
      <c r="F181" s="10">
        <f>DATE(YEAR(F180),MONTH(F180)+IF($B$9="Monthly",1,0),DAY(F180)+IF($B$9="Biweekly",14,0))</f>
        <v>50587</v>
      </c>
      <c r="G181" s="8">
        <f t="shared" si="19"/>
        <v>685458.92611065507</v>
      </c>
      <c r="H181" s="8">
        <f t="shared" si="14"/>
        <v>7562.320207093564</v>
      </c>
      <c r="I181" s="8">
        <v>0</v>
      </c>
      <c r="J181" s="8">
        <v>0</v>
      </c>
      <c r="K181" s="8">
        <f t="shared" si="15"/>
        <v>7562.320207093564</v>
      </c>
      <c r="L181" s="8">
        <f t="shared" si="16"/>
        <v>3849.4176906608491</v>
      </c>
      <c r="M181" s="8">
        <f>G181*$C$10*$B$8</f>
        <v>3712.9025164327149</v>
      </c>
      <c r="N181" s="8">
        <f t="shared" si="17"/>
        <v>681609.50841999426</v>
      </c>
      <c r="O181" s="8">
        <f t="shared" si="20"/>
        <v>892577.86486846022</v>
      </c>
      <c r="P181" s="2">
        <f t="shared" si="18"/>
        <v>1</v>
      </c>
    </row>
    <row r="182" spans="5:16" x14ac:dyDescent="0.3">
      <c r="E182" s="7">
        <v>177</v>
      </c>
      <c r="F182" s="10">
        <f>DATE(YEAR(F181),MONTH(F181)+IF($B$9="Monthly",1,0),DAY(F181)+IF($B$9="Biweekly",14,0))</f>
        <v>50618</v>
      </c>
      <c r="G182" s="8">
        <f t="shared" si="19"/>
        <v>681609.50841999426</v>
      </c>
      <c r="H182" s="8">
        <f t="shared" si="14"/>
        <v>7562.320207093564</v>
      </c>
      <c r="I182" s="8">
        <v>0</v>
      </c>
      <c r="J182" s="8">
        <v>0</v>
      </c>
      <c r="K182" s="8">
        <f t="shared" si="15"/>
        <v>7562.320207093564</v>
      </c>
      <c r="L182" s="8">
        <f t="shared" si="16"/>
        <v>3870.2687031519281</v>
      </c>
      <c r="M182" s="8">
        <f>G182*$C$10*$B$8</f>
        <v>3692.0515039416359</v>
      </c>
      <c r="N182" s="8">
        <f t="shared" si="17"/>
        <v>677739.2397168423</v>
      </c>
      <c r="O182" s="8">
        <f t="shared" si="20"/>
        <v>896269.91637240187</v>
      </c>
      <c r="P182" s="2">
        <f t="shared" si="18"/>
        <v>1</v>
      </c>
    </row>
    <row r="183" spans="5:16" x14ac:dyDescent="0.3">
      <c r="E183" s="7">
        <v>178</v>
      </c>
      <c r="F183" s="10">
        <f>DATE(YEAR(F182),MONTH(F182)+IF($B$9="Monthly",1,0),DAY(F182)+IF($B$9="Biweekly",14,0))</f>
        <v>50649</v>
      </c>
      <c r="G183" s="8">
        <f t="shared" si="19"/>
        <v>677739.2397168423</v>
      </c>
      <c r="H183" s="8">
        <f t="shared" si="14"/>
        <v>7562.320207093564</v>
      </c>
      <c r="I183" s="8">
        <v>0</v>
      </c>
      <c r="J183" s="8">
        <v>0</v>
      </c>
      <c r="K183" s="8">
        <f t="shared" si="15"/>
        <v>7562.320207093564</v>
      </c>
      <c r="L183" s="8">
        <f t="shared" si="16"/>
        <v>3891.2326586273352</v>
      </c>
      <c r="M183" s="8">
        <f>G183*$C$10*$B$8</f>
        <v>3671.0875484662288</v>
      </c>
      <c r="N183" s="8">
        <f t="shared" si="17"/>
        <v>673848.00705821498</v>
      </c>
      <c r="O183" s="8">
        <f t="shared" si="20"/>
        <v>899941.00392086816</v>
      </c>
      <c r="P183" s="2">
        <f t="shared" si="18"/>
        <v>1</v>
      </c>
    </row>
    <row r="184" spans="5:16" x14ac:dyDescent="0.3">
      <c r="E184" s="7">
        <v>179</v>
      </c>
      <c r="F184" s="10">
        <f>DATE(YEAR(F183),MONTH(F183)+IF($B$9="Monthly",1,0),DAY(F183)+IF($B$9="Biweekly",14,0))</f>
        <v>50679</v>
      </c>
      <c r="G184" s="8">
        <f t="shared" si="19"/>
        <v>673848.00705821498</v>
      </c>
      <c r="H184" s="8">
        <f t="shared" si="14"/>
        <v>7562.320207093564</v>
      </c>
      <c r="I184" s="8">
        <v>0</v>
      </c>
      <c r="J184" s="8">
        <v>0</v>
      </c>
      <c r="K184" s="8">
        <f t="shared" si="15"/>
        <v>7562.320207093564</v>
      </c>
      <c r="L184" s="8">
        <f t="shared" si="16"/>
        <v>3912.3101688615661</v>
      </c>
      <c r="M184" s="8">
        <f>G184*$C$10*$B$8</f>
        <v>3650.0100382319979</v>
      </c>
      <c r="N184" s="8">
        <f t="shared" si="17"/>
        <v>669935.69688935345</v>
      </c>
      <c r="O184" s="8">
        <f t="shared" si="20"/>
        <v>903591.01395910012</v>
      </c>
      <c r="P184" s="2">
        <f t="shared" si="18"/>
        <v>1</v>
      </c>
    </row>
    <row r="185" spans="5:16" x14ac:dyDescent="0.3">
      <c r="E185" s="7">
        <v>180</v>
      </c>
      <c r="F185" s="10">
        <f>DATE(YEAR(F184),MONTH(F184)+IF($B$9="Monthly",1,0),DAY(F184)+IF($B$9="Biweekly",14,0))</f>
        <v>50710</v>
      </c>
      <c r="G185" s="8">
        <f t="shared" si="19"/>
        <v>669935.69688935345</v>
      </c>
      <c r="H185" s="8">
        <f t="shared" si="14"/>
        <v>7562.320207093564</v>
      </c>
      <c r="I185" s="8">
        <v>0</v>
      </c>
      <c r="J185" s="8">
        <v>0</v>
      </c>
      <c r="K185" s="8">
        <f t="shared" si="15"/>
        <v>7562.320207093564</v>
      </c>
      <c r="L185" s="8">
        <f t="shared" si="16"/>
        <v>3933.5018489428999</v>
      </c>
      <c r="M185" s="8">
        <f>G185*$C$10*$B$8</f>
        <v>3628.8183581506642</v>
      </c>
      <c r="N185" s="8">
        <f t="shared" si="17"/>
        <v>666002.1950404105</v>
      </c>
      <c r="O185" s="8">
        <f t="shared" si="20"/>
        <v>907219.83231725078</v>
      </c>
      <c r="P185" s="2">
        <f t="shared" si="18"/>
        <v>1</v>
      </c>
    </row>
    <row r="186" spans="5:16" x14ac:dyDescent="0.3">
      <c r="E186" s="7">
        <v>181</v>
      </c>
      <c r="F186" s="10">
        <f>DATE(YEAR(F185),MONTH(F185)+IF($B$9="Monthly",1,0),DAY(F185)+IF($B$9="Biweekly",14,0))</f>
        <v>50740</v>
      </c>
      <c r="G186" s="8">
        <f t="shared" si="19"/>
        <v>666002.1950404105</v>
      </c>
      <c r="H186" s="8">
        <f t="shared" si="14"/>
        <v>7562.320207093564</v>
      </c>
      <c r="I186" s="8">
        <v>0</v>
      </c>
      <c r="J186" s="8">
        <v>0</v>
      </c>
      <c r="K186" s="8">
        <f t="shared" si="15"/>
        <v>7562.320207093564</v>
      </c>
      <c r="L186" s="8">
        <f t="shared" si="16"/>
        <v>3954.8083172913407</v>
      </c>
      <c r="M186" s="8">
        <f>G186*$C$10*$B$8</f>
        <v>3607.5118898022233</v>
      </c>
      <c r="N186" s="8">
        <f t="shared" si="17"/>
        <v>662047.38672311918</v>
      </c>
      <c r="O186" s="8">
        <f t="shared" si="20"/>
        <v>910827.34420705296</v>
      </c>
      <c r="P186" s="2">
        <f t="shared" si="18"/>
        <v>1</v>
      </c>
    </row>
    <row r="187" spans="5:16" x14ac:dyDescent="0.3">
      <c r="E187" s="7">
        <v>182</v>
      </c>
      <c r="F187" s="10">
        <f>DATE(YEAR(F186),MONTH(F186)+IF($B$9="Monthly",1,0),DAY(F186)+IF($B$9="Biweekly",14,0))</f>
        <v>50771</v>
      </c>
      <c r="G187" s="8">
        <f t="shared" si="19"/>
        <v>662047.38672311918</v>
      </c>
      <c r="H187" s="8">
        <f t="shared" si="14"/>
        <v>7562.320207093564</v>
      </c>
      <c r="I187" s="8">
        <v>0</v>
      </c>
      <c r="J187" s="8">
        <v>0</v>
      </c>
      <c r="K187" s="8">
        <f t="shared" si="15"/>
        <v>7562.320207093564</v>
      </c>
      <c r="L187" s="8">
        <f t="shared" si="16"/>
        <v>3976.2301956766682</v>
      </c>
      <c r="M187" s="8">
        <f>G187*$C$10*$B$8</f>
        <v>3586.0900114168958</v>
      </c>
      <c r="N187" s="8">
        <f t="shared" si="17"/>
        <v>658071.15652744251</v>
      </c>
      <c r="O187" s="8">
        <f t="shared" si="20"/>
        <v>914413.43421846989</v>
      </c>
      <c r="P187" s="2">
        <f t="shared" si="18"/>
        <v>1</v>
      </c>
    </row>
    <row r="188" spans="5:16" x14ac:dyDescent="0.3">
      <c r="E188" s="7">
        <v>183</v>
      </c>
      <c r="F188" s="10">
        <f>DATE(YEAR(F187),MONTH(F187)+IF($B$9="Monthly",1,0),DAY(F187)+IF($B$9="Biweekly",14,0))</f>
        <v>50802</v>
      </c>
      <c r="G188" s="8">
        <f t="shared" si="19"/>
        <v>658071.15652744251</v>
      </c>
      <c r="H188" s="8">
        <f t="shared" si="14"/>
        <v>7562.320207093564</v>
      </c>
      <c r="I188" s="8">
        <v>0</v>
      </c>
      <c r="J188" s="8">
        <v>0</v>
      </c>
      <c r="K188" s="8">
        <f t="shared" si="15"/>
        <v>7562.320207093564</v>
      </c>
      <c r="L188" s="8">
        <f t="shared" si="16"/>
        <v>3997.7681092365838</v>
      </c>
      <c r="M188" s="8">
        <f>G188*$C$10*$B$8</f>
        <v>3564.5520978569803</v>
      </c>
      <c r="N188" s="8">
        <f t="shared" si="17"/>
        <v>654073.3884182059</v>
      </c>
      <c r="O188" s="8">
        <f t="shared" si="20"/>
        <v>917977.98631632689</v>
      </c>
      <c r="P188" s="2">
        <f t="shared" si="18"/>
        <v>1</v>
      </c>
    </row>
    <row r="189" spans="5:16" x14ac:dyDescent="0.3">
      <c r="E189" s="7">
        <v>184</v>
      </c>
      <c r="F189" s="10">
        <f>DATE(YEAR(F188),MONTH(F188)+IF($B$9="Monthly",1,0),DAY(F188)+IF($B$9="Biweekly",14,0))</f>
        <v>50830</v>
      </c>
      <c r="G189" s="8">
        <f t="shared" si="19"/>
        <v>654073.3884182059</v>
      </c>
      <c r="H189" s="8">
        <f t="shared" si="14"/>
        <v>7562.320207093564</v>
      </c>
      <c r="I189" s="8">
        <v>0</v>
      </c>
      <c r="J189" s="8">
        <v>0</v>
      </c>
      <c r="K189" s="8">
        <f t="shared" si="15"/>
        <v>7562.320207093564</v>
      </c>
      <c r="L189" s="8">
        <f t="shared" si="16"/>
        <v>4019.4226864949487</v>
      </c>
      <c r="M189" s="8">
        <f>G189*$C$10*$B$8</f>
        <v>3542.8975205986153</v>
      </c>
      <c r="N189" s="8">
        <f t="shared" si="17"/>
        <v>650053.96573171089</v>
      </c>
      <c r="O189" s="8">
        <f t="shared" si="20"/>
        <v>921520.8838369255</v>
      </c>
      <c r="P189" s="2">
        <f t="shared" si="18"/>
        <v>1</v>
      </c>
    </row>
    <row r="190" spans="5:16" x14ac:dyDescent="0.3">
      <c r="E190" s="7">
        <v>185</v>
      </c>
      <c r="F190" s="10">
        <f>DATE(YEAR(F189),MONTH(F189)+IF($B$9="Monthly",1,0),DAY(F189)+IF($B$9="Biweekly",14,0))</f>
        <v>50861</v>
      </c>
      <c r="G190" s="8">
        <f t="shared" si="19"/>
        <v>650053.96573171089</v>
      </c>
      <c r="H190" s="8">
        <f t="shared" si="14"/>
        <v>7562.320207093564</v>
      </c>
      <c r="I190" s="8">
        <v>0</v>
      </c>
      <c r="J190" s="8">
        <v>0</v>
      </c>
      <c r="K190" s="8">
        <f t="shared" si="15"/>
        <v>7562.320207093564</v>
      </c>
      <c r="L190" s="8">
        <f t="shared" si="16"/>
        <v>4041.1945593801297</v>
      </c>
      <c r="M190" s="8">
        <f>G190*$C$10*$B$8</f>
        <v>3521.1256477134343</v>
      </c>
      <c r="N190" s="8">
        <f t="shared" si="17"/>
        <v>646012.77117233071</v>
      </c>
      <c r="O190" s="8">
        <f t="shared" si="20"/>
        <v>925042.00948463893</v>
      </c>
      <c r="P190" s="2">
        <f t="shared" si="18"/>
        <v>1</v>
      </c>
    </row>
    <row r="191" spans="5:16" x14ac:dyDescent="0.3">
      <c r="E191" s="7">
        <v>186</v>
      </c>
      <c r="F191" s="10">
        <f>DATE(YEAR(F190),MONTH(F190)+IF($B$9="Monthly",1,0),DAY(F190)+IF($B$9="Biweekly",14,0))</f>
        <v>50891</v>
      </c>
      <c r="G191" s="8">
        <f t="shared" si="19"/>
        <v>646012.77117233071</v>
      </c>
      <c r="H191" s="8">
        <f t="shared" si="14"/>
        <v>7562.320207093564</v>
      </c>
      <c r="I191" s="8">
        <v>0</v>
      </c>
      <c r="J191" s="8">
        <v>0</v>
      </c>
      <c r="K191" s="8">
        <f t="shared" si="15"/>
        <v>7562.320207093564</v>
      </c>
      <c r="L191" s="8">
        <f t="shared" si="16"/>
        <v>4063.0843632434394</v>
      </c>
      <c r="M191" s="8">
        <f>G191*$C$10*$B$8</f>
        <v>3499.2358438501246</v>
      </c>
      <c r="N191" s="8">
        <f t="shared" si="17"/>
        <v>641949.68680908729</v>
      </c>
      <c r="O191" s="8">
        <f t="shared" si="20"/>
        <v>928541.24532848899</v>
      </c>
      <c r="P191" s="2">
        <f t="shared" si="18"/>
        <v>1</v>
      </c>
    </row>
    <row r="192" spans="5:16" x14ac:dyDescent="0.3">
      <c r="E192" s="7">
        <v>187</v>
      </c>
      <c r="F192" s="10">
        <f>DATE(YEAR(F191),MONTH(F191)+IF($B$9="Monthly",1,0),DAY(F191)+IF($B$9="Biweekly",14,0))</f>
        <v>50922</v>
      </c>
      <c r="G192" s="8">
        <f t="shared" si="19"/>
        <v>641949.68680908729</v>
      </c>
      <c r="H192" s="8">
        <f t="shared" si="14"/>
        <v>7562.320207093564</v>
      </c>
      <c r="I192" s="8">
        <v>0</v>
      </c>
      <c r="J192" s="8">
        <v>0</v>
      </c>
      <c r="K192" s="8">
        <f t="shared" si="15"/>
        <v>7562.320207093564</v>
      </c>
      <c r="L192" s="8">
        <f t="shared" si="16"/>
        <v>4085.0927368776743</v>
      </c>
      <c r="M192" s="8">
        <f>G192*$C$10*$B$8</f>
        <v>3477.2274702158898</v>
      </c>
      <c r="N192" s="8">
        <f t="shared" si="17"/>
        <v>637864.59407220967</v>
      </c>
      <c r="O192" s="8">
        <f t="shared" si="20"/>
        <v>932018.47279870487</v>
      </c>
      <c r="P192" s="2">
        <f t="shared" si="18"/>
        <v>1</v>
      </c>
    </row>
    <row r="193" spans="5:16" x14ac:dyDescent="0.3">
      <c r="E193" s="7">
        <v>188</v>
      </c>
      <c r="F193" s="10">
        <f>DATE(YEAR(F192),MONTH(F192)+IF($B$9="Monthly",1,0),DAY(F192)+IF($B$9="Biweekly",14,0))</f>
        <v>50952</v>
      </c>
      <c r="G193" s="8">
        <f t="shared" si="19"/>
        <v>637864.59407220967</v>
      </c>
      <c r="H193" s="8">
        <f t="shared" si="14"/>
        <v>7562.320207093564</v>
      </c>
      <c r="I193" s="8">
        <v>0</v>
      </c>
      <c r="J193" s="8">
        <v>0</v>
      </c>
      <c r="K193" s="8">
        <f t="shared" si="15"/>
        <v>7562.320207093564</v>
      </c>
      <c r="L193" s="8">
        <f t="shared" si="16"/>
        <v>4107.2203225357616</v>
      </c>
      <c r="M193" s="8">
        <f>G193*$C$10*$B$8</f>
        <v>3455.0998845578024</v>
      </c>
      <c r="N193" s="8">
        <f t="shared" si="17"/>
        <v>633757.37374967395</v>
      </c>
      <c r="O193" s="8">
        <f t="shared" si="20"/>
        <v>935473.57268326264</v>
      </c>
      <c r="P193" s="2">
        <f t="shared" si="18"/>
        <v>1</v>
      </c>
    </row>
    <row r="194" spans="5:16" x14ac:dyDescent="0.3">
      <c r="E194" s="7">
        <v>189</v>
      </c>
      <c r="F194" s="10">
        <f>DATE(YEAR(F193),MONTH(F193)+IF($B$9="Monthly",1,0),DAY(F193)+IF($B$9="Biweekly",14,0))</f>
        <v>50983</v>
      </c>
      <c r="G194" s="8">
        <f t="shared" si="19"/>
        <v>633757.37374967395</v>
      </c>
      <c r="H194" s="8">
        <f t="shared" si="14"/>
        <v>7562.320207093564</v>
      </c>
      <c r="I194" s="8">
        <v>0</v>
      </c>
      <c r="J194" s="8">
        <v>0</v>
      </c>
      <c r="K194" s="8">
        <f t="shared" si="15"/>
        <v>7562.320207093564</v>
      </c>
      <c r="L194" s="8">
        <f t="shared" si="16"/>
        <v>4129.4677659494973</v>
      </c>
      <c r="M194" s="8">
        <f>G194*$C$10*$B$8</f>
        <v>3432.8524411440671</v>
      </c>
      <c r="N194" s="8">
        <f t="shared" si="17"/>
        <v>629627.9059837244</v>
      </c>
      <c r="O194" s="8">
        <f t="shared" si="20"/>
        <v>938906.4251244067</v>
      </c>
      <c r="P194" s="2">
        <f t="shared" si="18"/>
        <v>1</v>
      </c>
    </row>
    <row r="195" spans="5:16" x14ac:dyDescent="0.3">
      <c r="E195" s="7">
        <v>190</v>
      </c>
      <c r="F195" s="10">
        <f>DATE(YEAR(F194),MONTH(F194)+IF($B$9="Monthly",1,0),DAY(F194)+IF($B$9="Biweekly",14,0))</f>
        <v>51014</v>
      </c>
      <c r="G195" s="8">
        <f t="shared" si="19"/>
        <v>629627.9059837244</v>
      </c>
      <c r="H195" s="8">
        <f t="shared" si="14"/>
        <v>7562.320207093564</v>
      </c>
      <c r="I195" s="8">
        <v>0</v>
      </c>
      <c r="J195" s="8">
        <v>0</v>
      </c>
      <c r="K195" s="8">
        <f t="shared" si="15"/>
        <v>7562.320207093564</v>
      </c>
      <c r="L195" s="8">
        <f t="shared" si="16"/>
        <v>4151.8357163483906</v>
      </c>
      <c r="M195" s="8">
        <f>G195*$C$10*$B$8</f>
        <v>3410.4844907451738</v>
      </c>
      <c r="N195" s="8">
        <f t="shared" si="17"/>
        <v>625476.07026737602</v>
      </c>
      <c r="O195" s="8">
        <f t="shared" si="20"/>
        <v>942316.90961515182</v>
      </c>
      <c r="P195" s="2">
        <f t="shared" si="18"/>
        <v>1</v>
      </c>
    </row>
    <row r="196" spans="5:16" x14ac:dyDescent="0.3">
      <c r="E196" s="7">
        <v>191</v>
      </c>
      <c r="F196" s="10">
        <f>DATE(YEAR(F195),MONTH(F195)+IF($B$9="Monthly",1,0),DAY(F195)+IF($B$9="Biweekly",14,0))</f>
        <v>51044</v>
      </c>
      <c r="G196" s="8">
        <f t="shared" si="19"/>
        <v>625476.07026737602</v>
      </c>
      <c r="H196" s="8">
        <f t="shared" si="14"/>
        <v>7562.320207093564</v>
      </c>
      <c r="I196" s="8">
        <v>0</v>
      </c>
      <c r="J196" s="8">
        <v>0</v>
      </c>
      <c r="K196" s="8">
        <f t="shared" si="15"/>
        <v>7562.320207093564</v>
      </c>
      <c r="L196" s="8">
        <f t="shared" si="16"/>
        <v>4174.3248264786107</v>
      </c>
      <c r="M196" s="8">
        <f>G196*$C$10*$B$8</f>
        <v>3387.9953806149538</v>
      </c>
      <c r="N196" s="8">
        <f t="shared" si="17"/>
        <v>621301.74544089742</v>
      </c>
      <c r="O196" s="8">
        <f t="shared" si="20"/>
        <v>945704.90499576682</v>
      </c>
      <c r="P196" s="2">
        <f t="shared" si="18"/>
        <v>1</v>
      </c>
    </row>
    <row r="197" spans="5:16" x14ac:dyDescent="0.3">
      <c r="E197" s="7">
        <v>192</v>
      </c>
      <c r="F197" s="10">
        <f>DATE(YEAR(F196),MONTH(F196)+IF($B$9="Monthly",1,0),DAY(F196)+IF($B$9="Biweekly",14,0))</f>
        <v>51075</v>
      </c>
      <c r="G197" s="8">
        <f t="shared" si="19"/>
        <v>621301.74544089742</v>
      </c>
      <c r="H197" s="8">
        <f t="shared" si="14"/>
        <v>7562.320207093564</v>
      </c>
      <c r="I197" s="8">
        <v>0</v>
      </c>
      <c r="J197" s="8">
        <v>0</v>
      </c>
      <c r="K197" s="8">
        <f t="shared" si="15"/>
        <v>7562.320207093564</v>
      </c>
      <c r="L197" s="8">
        <f t="shared" si="16"/>
        <v>4196.9357526220365</v>
      </c>
      <c r="M197" s="8">
        <f>G197*$C$10*$B$8</f>
        <v>3365.3844544715275</v>
      </c>
      <c r="N197" s="8">
        <f t="shared" si="17"/>
        <v>617104.80968827533</v>
      </c>
      <c r="O197" s="8">
        <f t="shared" si="20"/>
        <v>949070.28945023834</v>
      </c>
      <c r="P197" s="2">
        <f t="shared" si="18"/>
        <v>1</v>
      </c>
    </row>
    <row r="198" spans="5:16" x14ac:dyDescent="0.3">
      <c r="E198" s="7">
        <v>193</v>
      </c>
      <c r="F198" s="10">
        <f>DATE(YEAR(F197),MONTH(F197)+IF($B$9="Monthly",1,0),DAY(F197)+IF($B$9="Biweekly",14,0))</f>
        <v>51105</v>
      </c>
      <c r="G198" s="8">
        <f t="shared" si="19"/>
        <v>617104.80968827533</v>
      </c>
      <c r="H198" s="8">
        <f t="shared" si="14"/>
        <v>7562.320207093564</v>
      </c>
      <c r="I198" s="8">
        <v>0</v>
      </c>
      <c r="J198" s="8">
        <v>0</v>
      </c>
      <c r="K198" s="8">
        <f t="shared" si="15"/>
        <v>7562.320207093564</v>
      </c>
      <c r="L198" s="8">
        <f t="shared" si="16"/>
        <v>4219.6691546154061</v>
      </c>
      <c r="M198" s="8">
        <f>G198*$C$10*$B$8</f>
        <v>3342.6510524781579</v>
      </c>
      <c r="N198" s="8">
        <f t="shared" si="17"/>
        <v>612885.14053365996</v>
      </c>
      <c r="O198" s="8">
        <f t="shared" si="20"/>
        <v>952412.94050271646</v>
      </c>
      <c r="P198" s="2">
        <f t="shared" si="18"/>
        <v>1</v>
      </c>
    </row>
    <row r="199" spans="5:16" x14ac:dyDescent="0.3">
      <c r="E199" s="7">
        <v>194</v>
      </c>
      <c r="F199" s="10">
        <f>DATE(YEAR(F198),MONTH(F198)+IF($B$9="Monthly",1,0),DAY(F198)+IF($B$9="Biweekly",14,0))</f>
        <v>51136</v>
      </c>
      <c r="G199" s="8">
        <f t="shared" si="19"/>
        <v>612885.14053365996</v>
      </c>
      <c r="H199" s="8">
        <f t="shared" ref="H199:H262" si="21">IF(G199&gt;1,-PMT($B$8*$C$10,$B$7/$C$10,$G$6,0),0)</f>
        <v>7562.320207093564</v>
      </c>
      <c r="I199" s="8">
        <v>0</v>
      </c>
      <c r="J199" s="8">
        <v>0</v>
      </c>
      <c r="K199" s="8">
        <f t="shared" ref="K199:K262" si="22">H199+I199+J199</f>
        <v>7562.320207093564</v>
      </c>
      <c r="L199" s="8">
        <f t="shared" ref="L199:L262" si="23">K199-M199</f>
        <v>4242.5256958695727</v>
      </c>
      <c r="M199" s="8">
        <f>G199*$C$10*$B$8</f>
        <v>3319.7945112239913</v>
      </c>
      <c r="N199" s="8">
        <f t="shared" ref="N199:N262" si="24">G199-L199</f>
        <v>608642.61483779037</v>
      </c>
      <c r="O199" s="8">
        <f t="shared" si="20"/>
        <v>955732.73501394049</v>
      </c>
      <c r="P199" s="2">
        <f t="shared" ref="P199:P262" si="25">IF(N199&gt;0,1,0)</f>
        <v>1</v>
      </c>
    </row>
    <row r="200" spans="5:16" x14ac:dyDescent="0.3">
      <c r="E200" s="7">
        <v>195</v>
      </c>
      <c r="F200" s="10">
        <f>DATE(YEAR(F199),MONTH(F199)+IF($B$9="Monthly",1,0),DAY(F199)+IF($B$9="Biweekly",14,0))</f>
        <v>51167</v>
      </c>
      <c r="G200" s="8">
        <f t="shared" ref="G200:G263" si="26">N199</f>
        <v>608642.61483779037</v>
      </c>
      <c r="H200" s="8">
        <f t="shared" si="21"/>
        <v>7562.320207093564</v>
      </c>
      <c r="I200" s="8">
        <v>0</v>
      </c>
      <c r="J200" s="8">
        <v>0</v>
      </c>
      <c r="K200" s="8">
        <f t="shared" si="22"/>
        <v>7562.320207093564</v>
      </c>
      <c r="L200" s="8">
        <f t="shared" si="23"/>
        <v>4265.5060433888666</v>
      </c>
      <c r="M200" s="8">
        <f>G200*$C$10*$B$8</f>
        <v>3296.8141637046979</v>
      </c>
      <c r="N200" s="8">
        <f t="shared" si="24"/>
        <v>604377.10879440152</v>
      </c>
      <c r="O200" s="8">
        <f t="shared" ref="O200:O263" si="27">M200+O199</f>
        <v>959029.54917764524</v>
      </c>
      <c r="P200" s="2">
        <f t="shared" si="25"/>
        <v>1</v>
      </c>
    </row>
    <row r="201" spans="5:16" x14ac:dyDescent="0.3">
      <c r="E201" s="7">
        <v>196</v>
      </c>
      <c r="F201" s="10">
        <f>DATE(YEAR(F200),MONTH(F200)+IF($B$9="Monthly",1,0),DAY(F200)+IF($B$9="Biweekly",14,0))</f>
        <v>51196</v>
      </c>
      <c r="G201" s="8">
        <f t="shared" si="26"/>
        <v>604377.10879440152</v>
      </c>
      <c r="H201" s="8">
        <f t="shared" si="21"/>
        <v>7562.320207093564</v>
      </c>
      <c r="I201" s="8">
        <v>0</v>
      </c>
      <c r="J201" s="8">
        <v>0</v>
      </c>
      <c r="K201" s="8">
        <f t="shared" si="22"/>
        <v>7562.320207093564</v>
      </c>
      <c r="L201" s="8">
        <f t="shared" si="23"/>
        <v>4288.6108677905559</v>
      </c>
      <c r="M201" s="8">
        <f>G201*$C$10*$B$8</f>
        <v>3273.7093393030082</v>
      </c>
      <c r="N201" s="8">
        <f t="shared" si="24"/>
        <v>600088.49792661099</v>
      </c>
      <c r="O201" s="8">
        <f t="shared" si="27"/>
        <v>962303.2585169482</v>
      </c>
      <c r="P201" s="2">
        <f t="shared" si="25"/>
        <v>1</v>
      </c>
    </row>
    <row r="202" spans="5:16" x14ac:dyDescent="0.3">
      <c r="E202" s="7">
        <v>197</v>
      </c>
      <c r="F202" s="10">
        <f>DATE(YEAR(F201),MONTH(F201)+IF($B$9="Monthly",1,0),DAY(F201)+IF($B$9="Biweekly",14,0))</f>
        <v>51227</v>
      </c>
      <c r="G202" s="8">
        <f t="shared" si="26"/>
        <v>600088.49792661099</v>
      </c>
      <c r="H202" s="8">
        <f t="shared" si="21"/>
        <v>7562.320207093564</v>
      </c>
      <c r="I202" s="8">
        <v>0</v>
      </c>
      <c r="J202" s="8">
        <v>0</v>
      </c>
      <c r="K202" s="8">
        <f t="shared" si="22"/>
        <v>7562.320207093564</v>
      </c>
      <c r="L202" s="8">
        <f t="shared" si="23"/>
        <v>4311.8408433244213</v>
      </c>
      <c r="M202" s="8">
        <f>G202*$C$10*$B$8</f>
        <v>3250.4793637691428</v>
      </c>
      <c r="N202" s="8">
        <f t="shared" si="24"/>
        <v>595776.65708328655</v>
      </c>
      <c r="O202" s="8">
        <f t="shared" si="27"/>
        <v>965553.73788071738</v>
      </c>
      <c r="P202" s="2">
        <f t="shared" si="25"/>
        <v>1</v>
      </c>
    </row>
    <row r="203" spans="5:16" x14ac:dyDescent="0.3">
      <c r="E203" s="7">
        <v>198</v>
      </c>
      <c r="F203" s="10">
        <f>DATE(YEAR(F202),MONTH(F202)+IF($B$9="Monthly",1,0),DAY(F202)+IF($B$9="Biweekly",14,0))</f>
        <v>51257</v>
      </c>
      <c r="G203" s="8">
        <f t="shared" si="26"/>
        <v>595776.65708328655</v>
      </c>
      <c r="H203" s="8">
        <f t="shared" si="21"/>
        <v>7562.320207093564</v>
      </c>
      <c r="I203" s="8">
        <v>0</v>
      </c>
      <c r="J203" s="8">
        <v>0</v>
      </c>
      <c r="K203" s="8">
        <f t="shared" si="22"/>
        <v>7562.320207093564</v>
      </c>
      <c r="L203" s="8">
        <f t="shared" si="23"/>
        <v>4335.1966478924278</v>
      </c>
      <c r="M203" s="8">
        <f>G203*$C$10*$B$8</f>
        <v>3227.1235592011358</v>
      </c>
      <c r="N203" s="8">
        <f t="shared" si="24"/>
        <v>591441.46043539408</v>
      </c>
      <c r="O203" s="8">
        <f t="shared" si="27"/>
        <v>968780.86143991852</v>
      </c>
      <c r="P203" s="2">
        <f t="shared" si="25"/>
        <v>1</v>
      </c>
    </row>
    <row r="204" spans="5:16" x14ac:dyDescent="0.3">
      <c r="E204" s="7">
        <v>199</v>
      </c>
      <c r="F204" s="10">
        <f>DATE(YEAR(F203),MONTH(F203)+IF($B$9="Monthly",1,0),DAY(F203)+IF($B$9="Biweekly",14,0))</f>
        <v>51288</v>
      </c>
      <c r="G204" s="8">
        <f t="shared" si="26"/>
        <v>591441.46043539408</v>
      </c>
      <c r="H204" s="8">
        <f t="shared" si="21"/>
        <v>7562.320207093564</v>
      </c>
      <c r="I204" s="8">
        <v>0</v>
      </c>
      <c r="J204" s="8">
        <v>0</v>
      </c>
      <c r="K204" s="8">
        <f t="shared" si="22"/>
        <v>7562.320207093564</v>
      </c>
      <c r="L204" s="8">
        <f t="shared" si="23"/>
        <v>4358.6789630685125</v>
      </c>
      <c r="M204" s="8">
        <f>G204*$C$10*$B$8</f>
        <v>3203.6412440250515</v>
      </c>
      <c r="N204" s="8">
        <f t="shared" si="24"/>
        <v>587082.78147232556</v>
      </c>
      <c r="O204" s="8">
        <f t="shared" si="27"/>
        <v>971984.5026839436</v>
      </c>
      <c r="P204" s="2">
        <f t="shared" si="25"/>
        <v>1</v>
      </c>
    </row>
    <row r="205" spans="5:16" x14ac:dyDescent="0.3">
      <c r="E205" s="7">
        <v>200</v>
      </c>
      <c r="F205" s="10">
        <f>DATE(YEAR(F204),MONTH(F204)+IF($B$9="Monthly",1,0),DAY(F204)+IF($B$9="Biweekly",14,0))</f>
        <v>51318</v>
      </c>
      <c r="G205" s="8">
        <f t="shared" si="26"/>
        <v>587082.78147232556</v>
      </c>
      <c r="H205" s="8">
        <f t="shared" si="21"/>
        <v>7562.320207093564</v>
      </c>
      <c r="I205" s="8">
        <v>0</v>
      </c>
      <c r="J205" s="8">
        <v>0</v>
      </c>
      <c r="K205" s="8">
        <f t="shared" si="22"/>
        <v>7562.320207093564</v>
      </c>
      <c r="L205" s="8">
        <f t="shared" si="23"/>
        <v>4382.288474118468</v>
      </c>
      <c r="M205" s="8">
        <f>G205*$C$10*$B$8</f>
        <v>3180.0317329750965</v>
      </c>
      <c r="N205" s="8">
        <f t="shared" si="24"/>
        <v>582700.4929982071</v>
      </c>
      <c r="O205" s="8">
        <f t="shared" si="27"/>
        <v>975164.53441691864</v>
      </c>
      <c r="P205" s="2">
        <f t="shared" si="25"/>
        <v>1</v>
      </c>
    </row>
    <row r="206" spans="5:16" x14ac:dyDescent="0.3">
      <c r="E206" s="7">
        <v>201</v>
      </c>
      <c r="F206" s="10">
        <f>DATE(YEAR(F205),MONTH(F205)+IF($B$9="Monthly",1,0),DAY(F205)+IF($B$9="Biweekly",14,0))</f>
        <v>51349</v>
      </c>
      <c r="G206" s="8">
        <f t="shared" si="26"/>
        <v>582700.4929982071</v>
      </c>
      <c r="H206" s="8">
        <f t="shared" si="21"/>
        <v>7562.320207093564</v>
      </c>
      <c r="I206" s="8">
        <v>0</v>
      </c>
      <c r="J206" s="8">
        <v>0</v>
      </c>
      <c r="K206" s="8">
        <f t="shared" si="22"/>
        <v>7562.320207093564</v>
      </c>
      <c r="L206" s="8">
        <f t="shared" si="23"/>
        <v>4406.0258700199429</v>
      </c>
      <c r="M206" s="8">
        <f>G206*$C$10*$B$8</f>
        <v>3156.2943370736216</v>
      </c>
      <c r="N206" s="8">
        <f t="shared" si="24"/>
        <v>578294.46712818719</v>
      </c>
      <c r="O206" s="8">
        <f t="shared" si="27"/>
        <v>978320.82875399222</v>
      </c>
      <c r="P206" s="2">
        <f t="shared" si="25"/>
        <v>1</v>
      </c>
    </row>
    <row r="207" spans="5:16" x14ac:dyDescent="0.3">
      <c r="E207" s="7">
        <v>202</v>
      </c>
      <c r="F207" s="10">
        <f>DATE(YEAR(F206),MONTH(F206)+IF($B$9="Monthly",1,0),DAY(F206)+IF($B$9="Biweekly",14,0))</f>
        <v>51380</v>
      </c>
      <c r="G207" s="8">
        <f t="shared" si="26"/>
        <v>578294.46712818719</v>
      </c>
      <c r="H207" s="8">
        <f t="shared" si="21"/>
        <v>7562.320207093564</v>
      </c>
      <c r="I207" s="8">
        <v>0</v>
      </c>
      <c r="J207" s="8">
        <v>0</v>
      </c>
      <c r="K207" s="8">
        <f t="shared" si="22"/>
        <v>7562.320207093564</v>
      </c>
      <c r="L207" s="8">
        <f t="shared" si="23"/>
        <v>4429.89184348255</v>
      </c>
      <c r="M207" s="8">
        <f>G207*$C$10*$B$8</f>
        <v>3132.428363611014</v>
      </c>
      <c r="N207" s="8">
        <f t="shared" si="24"/>
        <v>573864.57528470468</v>
      </c>
      <c r="O207" s="8">
        <f t="shared" si="27"/>
        <v>981453.25711760321</v>
      </c>
      <c r="P207" s="2">
        <f t="shared" si="25"/>
        <v>1</v>
      </c>
    </row>
    <row r="208" spans="5:16" x14ac:dyDescent="0.3">
      <c r="E208" s="7">
        <v>203</v>
      </c>
      <c r="F208" s="10">
        <f>DATE(YEAR(F207),MONTH(F207)+IF($B$9="Monthly",1,0),DAY(F207)+IF($B$9="Biweekly",14,0))</f>
        <v>51410</v>
      </c>
      <c r="G208" s="8">
        <f t="shared" si="26"/>
        <v>573864.57528470468</v>
      </c>
      <c r="H208" s="8">
        <f t="shared" si="21"/>
        <v>7562.320207093564</v>
      </c>
      <c r="I208" s="8">
        <v>0</v>
      </c>
      <c r="J208" s="8">
        <v>0</v>
      </c>
      <c r="K208" s="8">
        <f t="shared" si="22"/>
        <v>7562.320207093564</v>
      </c>
      <c r="L208" s="8">
        <f t="shared" si="23"/>
        <v>4453.8870909680809</v>
      </c>
      <c r="M208" s="8">
        <f>G208*$C$10*$B$8</f>
        <v>3108.4331161254836</v>
      </c>
      <c r="N208" s="8">
        <f t="shared" si="24"/>
        <v>569410.6881937366</v>
      </c>
      <c r="O208" s="8">
        <f t="shared" si="27"/>
        <v>984561.69023372873</v>
      </c>
      <c r="P208" s="2">
        <f t="shared" si="25"/>
        <v>1</v>
      </c>
    </row>
    <row r="209" spans="5:16" x14ac:dyDescent="0.3">
      <c r="E209" s="7">
        <v>204</v>
      </c>
      <c r="F209" s="10">
        <f>DATE(YEAR(F208),MONTH(F208)+IF($B$9="Monthly",1,0),DAY(F208)+IF($B$9="Biweekly",14,0))</f>
        <v>51441</v>
      </c>
      <c r="G209" s="8">
        <f t="shared" si="26"/>
        <v>569410.6881937366</v>
      </c>
      <c r="H209" s="8">
        <f t="shared" si="21"/>
        <v>7562.320207093564</v>
      </c>
      <c r="I209" s="8">
        <v>0</v>
      </c>
      <c r="J209" s="8">
        <v>0</v>
      </c>
      <c r="K209" s="8">
        <f t="shared" si="22"/>
        <v>7562.320207093564</v>
      </c>
      <c r="L209" s="8">
        <f t="shared" si="23"/>
        <v>4478.0123127108236</v>
      </c>
      <c r="M209" s="8">
        <f>G209*$C$10*$B$8</f>
        <v>3084.30789438274</v>
      </c>
      <c r="N209" s="8">
        <f t="shared" si="24"/>
        <v>564932.67588102573</v>
      </c>
      <c r="O209" s="8">
        <f t="shared" si="27"/>
        <v>987645.99812811147</v>
      </c>
      <c r="P209" s="2">
        <f t="shared" si="25"/>
        <v>1</v>
      </c>
    </row>
    <row r="210" spans="5:16" x14ac:dyDescent="0.3">
      <c r="E210" s="7">
        <v>205</v>
      </c>
      <c r="F210" s="10">
        <f>DATE(YEAR(F209),MONTH(F209)+IF($B$9="Monthly",1,0),DAY(F209)+IF($B$9="Biweekly",14,0))</f>
        <v>51471</v>
      </c>
      <c r="G210" s="8">
        <f t="shared" si="26"/>
        <v>564932.67588102573</v>
      </c>
      <c r="H210" s="8">
        <f t="shared" si="21"/>
        <v>7562.320207093564</v>
      </c>
      <c r="I210" s="8">
        <v>0</v>
      </c>
      <c r="J210" s="8">
        <v>0</v>
      </c>
      <c r="K210" s="8">
        <f t="shared" si="22"/>
        <v>7562.320207093564</v>
      </c>
      <c r="L210" s="8">
        <f t="shared" si="23"/>
        <v>4502.2682127380085</v>
      </c>
      <c r="M210" s="8">
        <f>G210*$C$10*$B$8</f>
        <v>3060.051994355556</v>
      </c>
      <c r="N210" s="8">
        <f t="shared" si="24"/>
        <v>560430.40766828775</v>
      </c>
      <c r="O210" s="8">
        <f t="shared" si="27"/>
        <v>990706.05012246699</v>
      </c>
      <c r="P210" s="2">
        <f t="shared" si="25"/>
        <v>1</v>
      </c>
    </row>
    <row r="211" spans="5:16" x14ac:dyDescent="0.3">
      <c r="E211" s="7">
        <v>206</v>
      </c>
      <c r="F211" s="10">
        <f>DATE(YEAR(F210),MONTH(F210)+IF($B$9="Monthly",1,0),DAY(F210)+IF($B$9="Biweekly",14,0))</f>
        <v>51502</v>
      </c>
      <c r="G211" s="8">
        <f t="shared" si="26"/>
        <v>560430.40766828775</v>
      </c>
      <c r="H211" s="8">
        <f t="shared" si="21"/>
        <v>7562.320207093564</v>
      </c>
      <c r="I211" s="8">
        <v>0</v>
      </c>
      <c r="J211" s="8">
        <v>0</v>
      </c>
      <c r="K211" s="8">
        <f t="shared" si="22"/>
        <v>7562.320207093564</v>
      </c>
      <c r="L211" s="8">
        <f t="shared" si="23"/>
        <v>4526.655498890339</v>
      </c>
      <c r="M211" s="8">
        <f>G211*$C$10*$B$8</f>
        <v>3035.6647082032255</v>
      </c>
      <c r="N211" s="8">
        <f t="shared" si="24"/>
        <v>555903.75216939743</v>
      </c>
      <c r="O211" s="8">
        <f t="shared" si="27"/>
        <v>993741.71483067016</v>
      </c>
      <c r="P211" s="2">
        <f t="shared" si="25"/>
        <v>1</v>
      </c>
    </row>
    <row r="212" spans="5:16" x14ac:dyDescent="0.3">
      <c r="E212" s="7">
        <v>207</v>
      </c>
      <c r="F212" s="10">
        <f>DATE(YEAR(F211),MONTH(F211)+IF($B$9="Monthly",1,0),DAY(F211)+IF($B$9="Biweekly",14,0))</f>
        <v>51533</v>
      </c>
      <c r="G212" s="8">
        <f t="shared" si="26"/>
        <v>555903.75216939743</v>
      </c>
      <c r="H212" s="8">
        <f t="shared" si="21"/>
        <v>7562.320207093564</v>
      </c>
      <c r="I212" s="8">
        <v>0</v>
      </c>
      <c r="J212" s="8">
        <v>0</v>
      </c>
      <c r="K212" s="8">
        <f t="shared" si="22"/>
        <v>7562.320207093564</v>
      </c>
      <c r="L212" s="8">
        <f t="shared" si="23"/>
        <v>4551.1748828426616</v>
      </c>
      <c r="M212" s="8">
        <f>G212*$C$10*$B$8</f>
        <v>3011.1453242509024</v>
      </c>
      <c r="N212" s="8">
        <f t="shared" si="24"/>
        <v>551352.57728655473</v>
      </c>
      <c r="O212" s="8">
        <f t="shared" si="27"/>
        <v>996752.86015492107</v>
      </c>
      <c r="P212" s="2">
        <f t="shared" si="25"/>
        <v>1</v>
      </c>
    </row>
    <row r="213" spans="5:16" x14ac:dyDescent="0.3">
      <c r="E213" s="7">
        <v>208</v>
      </c>
      <c r="F213" s="10">
        <f>DATE(YEAR(F212),MONTH(F212)+IF($B$9="Monthly",1,0),DAY(F212)+IF($B$9="Biweekly",14,0))</f>
        <v>51561</v>
      </c>
      <c r="G213" s="8">
        <f t="shared" si="26"/>
        <v>551352.57728655473</v>
      </c>
      <c r="H213" s="8">
        <f t="shared" si="21"/>
        <v>7562.320207093564</v>
      </c>
      <c r="I213" s="8">
        <v>0</v>
      </c>
      <c r="J213" s="8">
        <v>0</v>
      </c>
      <c r="K213" s="8">
        <f t="shared" si="22"/>
        <v>7562.320207093564</v>
      </c>
      <c r="L213" s="8">
        <f t="shared" si="23"/>
        <v>4575.8270801247263</v>
      </c>
      <c r="M213" s="8">
        <f>G213*$C$10*$B$8</f>
        <v>2986.4931269688377</v>
      </c>
      <c r="N213" s="8">
        <f t="shared" si="24"/>
        <v>546776.75020642998</v>
      </c>
      <c r="O213" s="8">
        <f t="shared" si="27"/>
        <v>999739.35328188993</v>
      </c>
      <c r="P213" s="2">
        <f t="shared" si="25"/>
        <v>1</v>
      </c>
    </row>
    <row r="214" spans="5:16" x14ac:dyDescent="0.3">
      <c r="E214" s="7">
        <v>209</v>
      </c>
      <c r="F214" s="10">
        <f>DATE(YEAR(F213),MONTH(F213)+IF($B$9="Monthly",1,0),DAY(F213)+IF($B$9="Biweekly",14,0))</f>
        <v>51592</v>
      </c>
      <c r="G214" s="8">
        <f t="shared" si="26"/>
        <v>546776.75020642998</v>
      </c>
      <c r="H214" s="8">
        <f t="shared" si="21"/>
        <v>7562.320207093564</v>
      </c>
      <c r="I214" s="8">
        <v>0</v>
      </c>
      <c r="J214" s="8">
        <v>0</v>
      </c>
      <c r="K214" s="8">
        <f t="shared" si="22"/>
        <v>7562.320207093564</v>
      </c>
      <c r="L214" s="8">
        <f t="shared" si="23"/>
        <v>4600.6128101420691</v>
      </c>
      <c r="M214" s="8">
        <f>G214*$C$10*$B$8</f>
        <v>2961.7073969514954</v>
      </c>
      <c r="N214" s="8">
        <f t="shared" si="24"/>
        <v>542176.13739628787</v>
      </c>
      <c r="O214" s="8">
        <f t="shared" si="27"/>
        <v>1002701.0606788414</v>
      </c>
      <c r="P214" s="2">
        <f t="shared" si="25"/>
        <v>1</v>
      </c>
    </row>
    <row r="215" spans="5:16" x14ac:dyDescent="0.3">
      <c r="E215" s="7">
        <v>210</v>
      </c>
      <c r="F215" s="10">
        <f>DATE(YEAR(F214),MONTH(F214)+IF($B$9="Monthly",1,0),DAY(F214)+IF($B$9="Biweekly",14,0))</f>
        <v>51622</v>
      </c>
      <c r="G215" s="8">
        <f t="shared" si="26"/>
        <v>542176.13739628787</v>
      </c>
      <c r="H215" s="8">
        <f t="shared" si="21"/>
        <v>7562.320207093564</v>
      </c>
      <c r="I215" s="8">
        <v>0</v>
      </c>
      <c r="J215" s="8">
        <v>0</v>
      </c>
      <c r="K215" s="8">
        <f t="shared" si="22"/>
        <v>7562.320207093564</v>
      </c>
      <c r="L215" s="8">
        <f t="shared" si="23"/>
        <v>4625.5327961970052</v>
      </c>
      <c r="M215" s="8">
        <f>G215*$C$10*$B$8</f>
        <v>2936.7874108965593</v>
      </c>
      <c r="N215" s="8">
        <f t="shared" si="24"/>
        <v>537550.60460009088</v>
      </c>
      <c r="O215" s="8">
        <f t="shared" si="27"/>
        <v>1005637.8480897379</v>
      </c>
      <c r="P215" s="2">
        <f t="shared" si="25"/>
        <v>1</v>
      </c>
    </row>
    <row r="216" spans="5:16" x14ac:dyDescent="0.3">
      <c r="E216" s="7">
        <v>211</v>
      </c>
      <c r="F216" s="10">
        <f>DATE(YEAR(F215),MONTH(F215)+IF($B$9="Monthly",1,0),DAY(F215)+IF($B$9="Biweekly",14,0))</f>
        <v>51653</v>
      </c>
      <c r="G216" s="8">
        <f t="shared" si="26"/>
        <v>537550.60460009088</v>
      </c>
      <c r="H216" s="8">
        <f t="shared" si="21"/>
        <v>7562.320207093564</v>
      </c>
      <c r="I216" s="8">
        <v>0</v>
      </c>
      <c r="J216" s="8">
        <v>0</v>
      </c>
      <c r="K216" s="8">
        <f t="shared" si="22"/>
        <v>7562.320207093564</v>
      </c>
      <c r="L216" s="8">
        <f t="shared" si="23"/>
        <v>4650.5877655097383</v>
      </c>
      <c r="M216" s="8">
        <f>G216*$C$10*$B$8</f>
        <v>2911.7324415838257</v>
      </c>
      <c r="N216" s="8">
        <f t="shared" si="24"/>
        <v>532900.01683458115</v>
      </c>
      <c r="O216" s="8">
        <f t="shared" si="27"/>
        <v>1008549.5805313218</v>
      </c>
      <c r="P216" s="2">
        <f t="shared" si="25"/>
        <v>1</v>
      </c>
    </row>
    <row r="217" spans="5:16" x14ac:dyDescent="0.3">
      <c r="E217" s="7">
        <v>212</v>
      </c>
      <c r="F217" s="10">
        <f>DATE(YEAR(F216),MONTH(F216)+IF($B$9="Monthly",1,0),DAY(F216)+IF($B$9="Biweekly",14,0))</f>
        <v>51683</v>
      </c>
      <c r="G217" s="8">
        <f t="shared" si="26"/>
        <v>532900.01683458115</v>
      </c>
      <c r="H217" s="8">
        <f t="shared" si="21"/>
        <v>7562.320207093564</v>
      </c>
      <c r="I217" s="8">
        <v>0</v>
      </c>
      <c r="J217" s="8">
        <v>0</v>
      </c>
      <c r="K217" s="8">
        <f t="shared" si="22"/>
        <v>7562.320207093564</v>
      </c>
      <c r="L217" s="8">
        <f t="shared" si="23"/>
        <v>4675.7784492395822</v>
      </c>
      <c r="M217" s="8">
        <f>G217*$C$10*$B$8</f>
        <v>2886.5417578539814</v>
      </c>
      <c r="N217" s="8">
        <f t="shared" si="24"/>
        <v>528224.2383853416</v>
      </c>
      <c r="O217" s="8">
        <f t="shared" si="27"/>
        <v>1011436.1222891757</v>
      </c>
      <c r="P217" s="2">
        <f t="shared" si="25"/>
        <v>1</v>
      </c>
    </row>
    <row r="218" spans="5:16" x14ac:dyDescent="0.3">
      <c r="E218" s="7">
        <v>213</v>
      </c>
      <c r="F218" s="10">
        <f>DATE(YEAR(F217),MONTH(F217)+IF($B$9="Monthly",1,0),DAY(F217)+IF($B$9="Biweekly",14,0))</f>
        <v>51714</v>
      </c>
      <c r="G218" s="8">
        <f t="shared" si="26"/>
        <v>528224.2383853416</v>
      </c>
      <c r="H218" s="8">
        <f t="shared" si="21"/>
        <v>7562.320207093564</v>
      </c>
      <c r="I218" s="8">
        <v>0</v>
      </c>
      <c r="J218" s="8">
        <v>0</v>
      </c>
      <c r="K218" s="8">
        <f t="shared" si="22"/>
        <v>7562.320207093564</v>
      </c>
      <c r="L218" s="8">
        <f t="shared" si="23"/>
        <v>4701.1055825062977</v>
      </c>
      <c r="M218" s="8">
        <f>G218*$C$10*$B$8</f>
        <v>2861.2146245872668</v>
      </c>
      <c r="N218" s="8">
        <f t="shared" si="24"/>
        <v>523523.13280283532</v>
      </c>
      <c r="O218" s="8">
        <f t="shared" si="27"/>
        <v>1014297.336913763</v>
      </c>
      <c r="P218" s="2">
        <f t="shared" si="25"/>
        <v>1</v>
      </c>
    </row>
    <row r="219" spans="5:16" x14ac:dyDescent="0.3">
      <c r="E219" s="7">
        <v>214</v>
      </c>
      <c r="F219" s="10">
        <f>DATE(YEAR(F218),MONTH(F218)+IF($B$9="Monthly",1,0),DAY(F218)+IF($B$9="Biweekly",14,0))</f>
        <v>51745</v>
      </c>
      <c r="G219" s="8">
        <f t="shared" si="26"/>
        <v>523523.13280283532</v>
      </c>
      <c r="H219" s="8">
        <f t="shared" si="21"/>
        <v>7562.320207093564</v>
      </c>
      <c r="I219" s="8">
        <v>0</v>
      </c>
      <c r="J219" s="8">
        <v>0</v>
      </c>
      <c r="K219" s="8">
        <f t="shared" si="22"/>
        <v>7562.320207093564</v>
      </c>
      <c r="L219" s="8">
        <f t="shared" si="23"/>
        <v>4726.569904411539</v>
      </c>
      <c r="M219" s="8">
        <f>G219*$C$10*$B$8</f>
        <v>2835.7503026820245</v>
      </c>
      <c r="N219" s="8">
        <f t="shared" si="24"/>
        <v>518796.56289842376</v>
      </c>
      <c r="O219" s="8">
        <f t="shared" si="27"/>
        <v>1017133.087216445</v>
      </c>
      <c r="P219" s="2">
        <f t="shared" si="25"/>
        <v>1</v>
      </c>
    </row>
    <row r="220" spans="5:16" x14ac:dyDescent="0.3">
      <c r="E220" s="7">
        <v>215</v>
      </c>
      <c r="F220" s="10">
        <f>DATE(YEAR(F219),MONTH(F219)+IF($B$9="Monthly",1,0),DAY(F219)+IF($B$9="Biweekly",14,0))</f>
        <v>51775</v>
      </c>
      <c r="G220" s="8">
        <f t="shared" si="26"/>
        <v>518796.56289842376</v>
      </c>
      <c r="H220" s="8">
        <f t="shared" si="21"/>
        <v>7562.320207093564</v>
      </c>
      <c r="I220" s="8">
        <v>0</v>
      </c>
      <c r="J220" s="8">
        <v>0</v>
      </c>
      <c r="K220" s="8">
        <f t="shared" si="22"/>
        <v>7562.320207093564</v>
      </c>
      <c r="L220" s="8">
        <f t="shared" si="23"/>
        <v>4752.1721580604353</v>
      </c>
      <c r="M220" s="8">
        <f>G220*$C$10*$B$8</f>
        <v>2810.1480490331287</v>
      </c>
      <c r="N220" s="8">
        <f t="shared" si="24"/>
        <v>514044.39074036333</v>
      </c>
      <c r="O220" s="8">
        <f t="shared" si="27"/>
        <v>1019943.2352654781</v>
      </c>
      <c r="P220" s="2">
        <f t="shared" si="25"/>
        <v>1</v>
      </c>
    </row>
    <row r="221" spans="5:16" x14ac:dyDescent="0.3">
      <c r="E221" s="7">
        <v>216</v>
      </c>
      <c r="F221" s="10">
        <f>DATE(YEAR(F220),MONTH(F220)+IF($B$9="Monthly",1,0),DAY(F220)+IF($B$9="Biweekly",14,0))</f>
        <v>51806</v>
      </c>
      <c r="G221" s="8">
        <f t="shared" si="26"/>
        <v>514044.39074036333</v>
      </c>
      <c r="H221" s="8">
        <f t="shared" si="21"/>
        <v>7562.320207093564</v>
      </c>
      <c r="I221" s="8">
        <v>0</v>
      </c>
      <c r="J221" s="8">
        <v>0</v>
      </c>
      <c r="K221" s="8">
        <f t="shared" si="22"/>
        <v>7562.320207093564</v>
      </c>
      <c r="L221" s="8">
        <f t="shared" si="23"/>
        <v>4777.9130905832626</v>
      </c>
      <c r="M221" s="8">
        <f>G221*$C$10*$B$8</f>
        <v>2784.4071165103014</v>
      </c>
      <c r="N221" s="8">
        <f t="shared" si="24"/>
        <v>509266.47764978005</v>
      </c>
      <c r="O221" s="8">
        <f t="shared" si="27"/>
        <v>1022727.6423819885</v>
      </c>
      <c r="P221" s="2">
        <f t="shared" si="25"/>
        <v>1</v>
      </c>
    </row>
    <row r="222" spans="5:16" x14ac:dyDescent="0.3">
      <c r="E222" s="7">
        <v>217</v>
      </c>
      <c r="F222" s="10">
        <f>DATE(YEAR(F221),MONTH(F221)+IF($B$9="Monthly",1,0),DAY(F221)+IF($B$9="Biweekly",14,0))</f>
        <v>51836</v>
      </c>
      <c r="G222" s="8">
        <f t="shared" si="26"/>
        <v>509266.47764978005</v>
      </c>
      <c r="H222" s="8">
        <f t="shared" si="21"/>
        <v>7562.320207093564</v>
      </c>
      <c r="I222" s="8">
        <v>0</v>
      </c>
      <c r="J222" s="8">
        <v>0</v>
      </c>
      <c r="K222" s="8">
        <f t="shared" si="22"/>
        <v>7562.320207093564</v>
      </c>
      <c r="L222" s="8">
        <f t="shared" si="23"/>
        <v>4803.7934531572555</v>
      </c>
      <c r="M222" s="8">
        <f>G222*$C$10*$B$8</f>
        <v>2758.5267539363085</v>
      </c>
      <c r="N222" s="8">
        <f t="shared" si="24"/>
        <v>504462.68419662281</v>
      </c>
      <c r="O222" s="8">
        <f t="shared" si="27"/>
        <v>1025486.1691359248</v>
      </c>
      <c r="P222" s="2">
        <f t="shared" si="25"/>
        <v>1</v>
      </c>
    </row>
    <row r="223" spans="5:16" x14ac:dyDescent="0.3">
      <c r="E223" s="7">
        <v>218</v>
      </c>
      <c r="F223" s="10">
        <f>DATE(YEAR(F222),MONTH(F222)+IF($B$9="Monthly",1,0),DAY(F222)+IF($B$9="Biweekly",14,0))</f>
        <v>51867</v>
      </c>
      <c r="G223" s="8">
        <f t="shared" si="26"/>
        <v>504462.68419662281</v>
      </c>
      <c r="H223" s="8">
        <f t="shared" si="21"/>
        <v>7562.320207093564</v>
      </c>
      <c r="I223" s="8">
        <v>0</v>
      </c>
      <c r="J223" s="8">
        <v>0</v>
      </c>
      <c r="K223" s="8">
        <f t="shared" si="22"/>
        <v>7562.320207093564</v>
      </c>
      <c r="L223" s="8">
        <f t="shared" si="23"/>
        <v>4829.8140010285242</v>
      </c>
      <c r="M223" s="8">
        <f>G223*$C$10*$B$8</f>
        <v>2732.5062060650403</v>
      </c>
      <c r="N223" s="8">
        <f t="shared" si="24"/>
        <v>499632.87019559427</v>
      </c>
      <c r="O223" s="8">
        <f t="shared" si="27"/>
        <v>1028218.6753419898</v>
      </c>
      <c r="P223" s="2">
        <f t="shared" si="25"/>
        <v>1</v>
      </c>
    </row>
    <row r="224" spans="5:16" x14ac:dyDescent="0.3">
      <c r="E224" s="7">
        <v>219</v>
      </c>
      <c r="F224" s="10">
        <f>DATE(YEAR(F223),MONTH(F223)+IF($B$9="Monthly",1,0),DAY(F223)+IF($B$9="Biweekly",14,0))</f>
        <v>51898</v>
      </c>
      <c r="G224" s="8">
        <f t="shared" si="26"/>
        <v>499632.87019559427</v>
      </c>
      <c r="H224" s="8">
        <f t="shared" si="21"/>
        <v>7562.320207093564</v>
      </c>
      <c r="I224" s="8">
        <v>0</v>
      </c>
      <c r="J224" s="8">
        <v>0</v>
      </c>
      <c r="K224" s="8">
        <f t="shared" si="22"/>
        <v>7562.320207093564</v>
      </c>
      <c r="L224" s="8">
        <f t="shared" si="23"/>
        <v>4855.9754935340952</v>
      </c>
      <c r="M224" s="8">
        <f>G224*$C$10*$B$8</f>
        <v>2706.3447135594693</v>
      </c>
      <c r="N224" s="8">
        <f t="shared" si="24"/>
        <v>494776.89470206015</v>
      </c>
      <c r="O224" s="8">
        <f t="shared" si="27"/>
        <v>1030925.0200555493</v>
      </c>
      <c r="P224" s="2">
        <f t="shared" si="25"/>
        <v>1</v>
      </c>
    </row>
    <row r="225" spans="5:16" x14ac:dyDescent="0.3">
      <c r="E225" s="7">
        <v>220</v>
      </c>
      <c r="F225" s="10">
        <f>DATE(YEAR(F224),MONTH(F224)+IF($B$9="Monthly",1,0),DAY(F224)+IF($B$9="Biweekly",14,0))</f>
        <v>51926</v>
      </c>
      <c r="G225" s="8">
        <f t="shared" si="26"/>
        <v>494776.89470206015</v>
      </c>
      <c r="H225" s="8">
        <f t="shared" si="21"/>
        <v>7562.320207093564</v>
      </c>
      <c r="I225" s="8">
        <v>0</v>
      </c>
      <c r="J225" s="8">
        <v>0</v>
      </c>
      <c r="K225" s="8">
        <f t="shared" si="22"/>
        <v>7562.320207093564</v>
      </c>
      <c r="L225" s="8">
        <f t="shared" si="23"/>
        <v>4882.278694124072</v>
      </c>
      <c r="M225" s="8">
        <f>G225*$C$10*$B$8</f>
        <v>2680.0415129694925</v>
      </c>
      <c r="N225" s="8">
        <f t="shared" si="24"/>
        <v>489894.61600793607</v>
      </c>
      <c r="O225" s="8">
        <f t="shared" si="27"/>
        <v>1033605.0615685189</v>
      </c>
      <c r="P225" s="2">
        <f t="shared" si="25"/>
        <v>1</v>
      </c>
    </row>
    <row r="226" spans="5:16" x14ac:dyDescent="0.3">
      <c r="E226" s="7">
        <v>221</v>
      </c>
      <c r="F226" s="10">
        <f>DATE(YEAR(F225),MONTH(F225)+IF($B$9="Monthly",1,0),DAY(F225)+IF($B$9="Biweekly",14,0))</f>
        <v>51957</v>
      </c>
      <c r="G226" s="8">
        <f t="shared" si="26"/>
        <v>489894.61600793607</v>
      </c>
      <c r="H226" s="8">
        <f t="shared" si="21"/>
        <v>7562.320207093564</v>
      </c>
      <c r="I226" s="8">
        <v>0</v>
      </c>
      <c r="J226" s="8">
        <v>0</v>
      </c>
      <c r="K226" s="8">
        <f t="shared" si="22"/>
        <v>7562.320207093564</v>
      </c>
      <c r="L226" s="8">
        <f t="shared" si="23"/>
        <v>4908.7243703839104</v>
      </c>
      <c r="M226" s="8">
        <f>G226*$C$10*$B$8</f>
        <v>2653.5958367096537</v>
      </c>
      <c r="N226" s="8">
        <f t="shared" si="24"/>
        <v>484985.89163755218</v>
      </c>
      <c r="O226" s="8">
        <f t="shared" si="27"/>
        <v>1036258.6574052285</v>
      </c>
      <c r="P226" s="2">
        <f t="shared" si="25"/>
        <v>1</v>
      </c>
    </row>
    <row r="227" spans="5:16" x14ac:dyDescent="0.3">
      <c r="E227" s="7">
        <v>222</v>
      </c>
      <c r="F227" s="10">
        <f>DATE(YEAR(F226),MONTH(F226)+IF($B$9="Monthly",1,0),DAY(F226)+IF($B$9="Biweekly",14,0))</f>
        <v>51987</v>
      </c>
      <c r="G227" s="8">
        <f t="shared" si="26"/>
        <v>484985.89163755218</v>
      </c>
      <c r="H227" s="8">
        <f t="shared" si="21"/>
        <v>7562.320207093564</v>
      </c>
      <c r="I227" s="8">
        <v>0</v>
      </c>
      <c r="J227" s="8">
        <v>0</v>
      </c>
      <c r="K227" s="8">
        <f t="shared" si="22"/>
        <v>7562.320207093564</v>
      </c>
      <c r="L227" s="8">
        <f t="shared" si="23"/>
        <v>4935.313294056823</v>
      </c>
      <c r="M227" s="8">
        <f>G227*$C$10*$B$8</f>
        <v>2627.0069130367406</v>
      </c>
      <c r="N227" s="8">
        <f t="shared" si="24"/>
        <v>480050.57834349538</v>
      </c>
      <c r="O227" s="8">
        <f t="shared" si="27"/>
        <v>1038885.6643182652</v>
      </c>
      <c r="P227" s="2">
        <f t="shared" si="25"/>
        <v>1</v>
      </c>
    </row>
    <row r="228" spans="5:16" x14ac:dyDescent="0.3">
      <c r="E228" s="7">
        <v>223</v>
      </c>
      <c r="F228" s="10">
        <f>DATE(YEAR(F227),MONTH(F227)+IF($B$9="Monthly",1,0),DAY(F227)+IF($B$9="Biweekly",14,0))</f>
        <v>52018</v>
      </c>
      <c r="G228" s="8">
        <f t="shared" si="26"/>
        <v>480050.57834349538</v>
      </c>
      <c r="H228" s="8">
        <f t="shared" si="21"/>
        <v>7562.320207093564</v>
      </c>
      <c r="I228" s="8">
        <v>0</v>
      </c>
      <c r="J228" s="8">
        <v>0</v>
      </c>
      <c r="K228" s="8">
        <f t="shared" si="22"/>
        <v>7562.320207093564</v>
      </c>
      <c r="L228" s="8">
        <f t="shared" si="23"/>
        <v>4962.0462410662976</v>
      </c>
      <c r="M228" s="8">
        <f>G228*$C$10*$B$8</f>
        <v>2600.2739660272664</v>
      </c>
      <c r="N228" s="8">
        <f t="shared" si="24"/>
        <v>475088.53210242908</v>
      </c>
      <c r="O228" s="8">
        <f t="shared" si="27"/>
        <v>1041485.9382842925</v>
      </c>
      <c r="P228" s="2">
        <f t="shared" si="25"/>
        <v>1</v>
      </c>
    </row>
    <row r="229" spans="5:16" x14ac:dyDescent="0.3">
      <c r="E229" s="7">
        <v>224</v>
      </c>
      <c r="F229" s="10">
        <f>DATE(YEAR(F228),MONTH(F228)+IF($B$9="Monthly",1,0),DAY(F228)+IF($B$9="Biweekly",14,0))</f>
        <v>52048</v>
      </c>
      <c r="G229" s="8">
        <f t="shared" si="26"/>
        <v>475088.53210242908</v>
      </c>
      <c r="H229" s="8">
        <f t="shared" si="21"/>
        <v>7562.320207093564</v>
      </c>
      <c r="I229" s="8">
        <v>0</v>
      </c>
      <c r="J229" s="8">
        <v>0</v>
      </c>
      <c r="K229" s="8">
        <f t="shared" si="22"/>
        <v>7562.320207093564</v>
      </c>
      <c r="L229" s="8">
        <f t="shared" si="23"/>
        <v>4988.9239915387398</v>
      </c>
      <c r="M229" s="8">
        <f>G229*$C$10*$B$8</f>
        <v>2573.3962155548243</v>
      </c>
      <c r="N229" s="8">
        <f t="shared" si="24"/>
        <v>470099.60811089032</v>
      </c>
      <c r="O229" s="8">
        <f t="shared" si="27"/>
        <v>1044059.3344998473</v>
      </c>
      <c r="P229" s="2">
        <f t="shared" si="25"/>
        <v>1</v>
      </c>
    </row>
    <row r="230" spans="5:16" x14ac:dyDescent="0.3">
      <c r="E230" s="7">
        <v>225</v>
      </c>
      <c r="F230" s="10">
        <f>DATE(YEAR(F229),MONTH(F229)+IF($B$9="Monthly",1,0),DAY(F229)+IF($B$9="Biweekly",14,0))</f>
        <v>52079</v>
      </c>
      <c r="G230" s="8">
        <f t="shared" si="26"/>
        <v>470099.60811089032</v>
      </c>
      <c r="H230" s="8">
        <f t="shared" si="21"/>
        <v>7562.320207093564</v>
      </c>
      <c r="I230" s="8">
        <v>0</v>
      </c>
      <c r="J230" s="8">
        <v>0</v>
      </c>
      <c r="K230" s="8">
        <f t="shared" si="22"/>
        <v>7562.320207093564</v>
      </c>
      <c r="L230" s="8">
        <f t="shared" si="23"/>
        <v>5015.9473298262419</v>
      </c>
      <c r="M230" s="8">
        <f>G230*$C$10*$B$8</f>
        <v>2546.3728772673226</v>
      </c>
      <c r="N230" s="8">
        <f t="shared" si="24"/>
        <v>465083.66078106407</v>
      </c>
      <c r="O230" s="8">
        <f t="shared" si="27"/>
        <v>1046605.7073771146</v>
      </c>
      <c r="P230" s="2">
        <f t="shared" si="25"/>
        <v>1</v>
      </c>
    </row>
    <row r="231" spans="5:16" x14ac:dyDescent="0.3">
      <c r="E231" s="7">
        <v>226</v>
      </c>
      <c r="F231" s="10">
        <f>DATE(YEAR(F230),MONTH(F230)+IF($B$9="Monthly",1,0),DAY(F230)+IF($B$9="Biweekly",14,0))</f>
        <v>52110</v>
      </c>
      <c r="G231" s="8">
        <f t="shared" si="26"/>
        <v>465083.66078106407</v>
      </c>
      <c r="H231" s="8">
        <f t="shared" si="21"/>
        <v>7562.320207093564</v>
      </c>
      <c r="I231" s="8">
        <v>0</v>
      </c>
      <c r="J231" s="8">
        <v>0</v>
      </c>
      <c r="K231" s="8">
        <f t="shared" si="22"/>
        <v>7562.320207093564</v>
      </c>
      <c r="L231" s="8">
        <f t="shared" si="23"/>
        <v>5043.1170445294665</v>
      </c>
      <c r="M231" s="8">
        <f>G231*$C$10*$B$8</f>
        <v>2519.2031625640971</v>
      </c>
      <c r="N231" s="8">
        <f t="shared" si="24"/>
        <v>460040.5437365346</v>
      </c>
      <c r="O231" s="8">
        <f t="shared" si="27"/>
        <v>1049124.9105396788</v>
      </c>
      <c r="P231" s="2">
        <f t="shared" si="25"/>
        <v>1</v>
      </c>
    </row>
    <row r="232" spans="5:16" x14ac:dyDescent="0.3">
      <c r="E232" s="7">
        <v>227</v>
      </c>
      <c r="F232" s="10">
        <f>DATE(YEAR(F231),MONTH(F231)+IF($B$9="Monthly",1,0),DAY(F231)+IF($B$9="Biweekly",14,0))</f>
        <v>52140</v>
      </c>
      <c r="G232" s="8">
        <f t="shared" si="26"/>
        <v>460040.5437365346</v>
      </c>
      <c r="H232" s="8">
        <f t="shared" si="21"/>
        <v>7562.320207093564</v>
      </c>
      <c r="I232" s="8">
        <v>0</v>
      </c>
      <c r="J232" s="8">
        <v>0</v>
      </c>
      <c r="K232" s="8">
        <f t="shared" si="22"/>
        <v>7562.320207093564</v>
      </c>
      <c r="L232" s="8">
        <f t="shared" si="23"/>
        <v>5070.4339285206679</v>
      </c>
      <c r="M232" s="8">
        <f>G232*$C$10*$B$8</f>
        <v>2491.8862785728957</v>
      </c>
      <c r="N232" s="8">
        <f t="shared" si="24"/>
        <v>454970.10980801395</v>
      </c>
      <c r="O232" s="8">
        <f t="shared" si="27"/>
        <v>1051616.7968182517</v>
      </c>
      <c r="P232" s="2">
        <f t="shared" si="25"/>
        <v>1</v>
      </c>
    </row>
    <row r="233" spans="5:16" x14ac:dyDescent="0.3">
      <c r="E233" s="7">
        <v>228</v>
      </c>
      <c r="F233" s="10">
        <f>DATE(YEAR(F232),MONTH(F232)+IF($B$9="Monthly",1,0),DAY(F232)+IF($B$9="Biweekly",14,0))</f>
        <v>52171</v>
      </c>
      <c r="G233" s="8">
        <f t="shared" si="26"/>
        <v>454970.10980801395</v>
      </c>
      <c r="H233" s="8">
        <f t="shared" si="21"/>
        <v>7562.320207093564</v>
      </c>
      <c r="I233" s="8">
        <v>0</v>
      </c>
      <c r="J233" s="8">
        <v>0</v>
      </c>
      <c r="K233" s="8">
        <f t="shared" si="22"/>
        <v>7562.320207093564</v>
      </c>
      <c r="L233" s="8">
        <f t="shared" si="23"/>
        <v>5097.8987789668217</v>
      </c>
      <c r="M233" s="8">
        <f>G233*$C$10*$B$8</f>
        <v>2464.4214281267423</v>
      </c>
      <c r="N233" s="8">
        <f t="shared" si="24"/>
        <v>449872.21102904715</v>
      </c>
      <c r="O233" s="8">
        <f t="shared" si="27"/>
        <v>1054081.2182463785</v>
      </c>
      <c r="P233" s="2">
        <f t="shared" si="25"/>
        <v>1</v>
      </c>
    </row>
    <row r="234" spans="5:16" x14ac:dyDescent="0.3">
      <c r="E234" s="7">
        <v>229</v>
      </c>
      <c r="F234" s="10">
        <f>DATE(YEAR(F233),MONTH(F233)+IF($B$9="Monthly",1,0),DAY(F233)+IF($B$9="Biweekly",14,0))</f>
        <v>52201</v>
      </c>
      <c r="G234" s="8">
        <f t="shared" si="26"/>
        <v>449872.21102904715</v>
      </c>
      <c r="H234" s="8">
        <f t="shared" si="21"/>
        <v>7562.320207093564</v>
      </c>
      <c r="I234" s="8">
        <v>0</v>
      </c>
      <c r="J234" s="8">
        <v>0</v>
      </c>
      <c r="K234" s="8">
        <f t="shared" si="22"/>
        <v>7562.320207093564</v>
      </c>
      <c r="L234" s="8">
        <f t="shared" si="23"/>
        <v>5125.5123973528916</v>
      </c>
      <c r="M234" s="8">
        <f>G234*$C$10*$B$8</f>
        <v>2436.8078097406719</v>
      </c>
      <c r="N234" s="8">
        <f t="shared" si="24"/>
        <v>444746.69863169425</v>
      </c>
      <c r="O234" s="8">
        <f t="shared" si="27"/>
        <v>1056518.0260561192</v>
      </c>
      <c r="P234" s="2">
        <f t="shared" si="25"/>
        <v>1</v>
      </c>
    </row>
    <row r="235" spans="5:16" x14ac:dyDescent="0.3">
      <c r="E235" s="7">
        <v>230</v>
      </c>
      <c r="F235" s="10">
        <f>DATE(YEAR(F234),MONTH(F234)+IF($B$9="Monthly",1,0),DAY(F234)+IF($B$9="Biweekly",14,0))</f>
        <v>52232</v>
      </c>
      <c r="G235" s="8">
        <f t="shared" si="26"/>
        <v>444746.69863169425</v>
      </c>
      <c r="H235" s="8">
        <f t="shared" si="21"/>
        <v>7562.320207093564</v>
      </c>
      <c r="I235" s="8">
        <v>0</v>
      </c>
      <c r="J235" s="8">
        <v>0</v>
      </c>
      <c r="K235" s="8">
        <f t="shared" si="22"/>
        <v>7562.320207093564</v>
      </c>
      <c r="L235" s="8">
        <f t="shared" si="23"/>
        <v>5153.2755895052205</v>
      </c>
      <c r="M235" s="8">
        <f>G235*$C$10*$B$8</f>
        <v>2409.0446175883435</v>
      </c>
      <c r="N235" s="8">
        <f t="shared" si="24"/>
        <v>439593.42304218904</v>
      </c>
      <c r="O235" s="8">
        <f t="shared" si="27"/>
        <v>1058927.0706737076</v>
      </c>
      <c r="P235" s="2">
        <f t="shared" si="25"/>
        <v>1</v>
      </c>
    </row>
    <row r="236" spans="5:16" x14ac:dyDescent="0.3">
      <c r="E236" s="7">
        <v>231</v>
      </c>
      <c r="F236" s="10">
        <f>DATE(YEAR(F235),MONTH(F235)+IF($B$9="Monthly",1,0),DAY(F235)+IF($B$9="Biweekly",14,0))</f>
        <v>52263</v>
      </c>
      <c r="G236" s="8">
        <f t="shared" si="26"/>
        <v>439593.42304218904</v>
      </c>
      <c r="H236" s="8">
        <f t="shared" si="21"/>
        <v>7562.320207093564</v>
      </c>
      <c r="I236" s="8">
        <v>0</v>
      </c>
      <c r="J236" s="8">
        <v>0</v>
      </c>
      <c r="K236" s="8">
        <f t="shared" si="22"/>
        <v>7562.320207093564</v>
      </c>
      <c r="L236" s="8">
        <f t="shared" si="23"/>
        <v>5181.1891656150401</v>
      </c>
      <c r="M236" s="8">
        <f>G236*$C$10*$B$8</f>
        <v>2381.1310414785239</v>
      </c>
      <c r="N236" s="8">
        <f t="shared" si="24"/>
        <v>434412.23387657397</v>
      </c>
      <c r="O236" s="8">
        <f t="shared" si="27"/>
        <v>1061308.2017151862</v>
      </c>
      <c r="P236" s="2">
        <f t="shared" si="25"/>
        <v>1</v>
      </c>
    </row>
    <row r="237" spans="5:16" x14ac:dyDescent="0.3">
      <c r="E237" s="7">
        <v>232</v>
      </c>
      <c r="F237" s="10">
        <f>DATE(YEAR(F236),MONTH(F236)+IF($B$9="Monthly",1,0),DAY(F236)+IF($B$9="Biweekly",14,0))</f>
        <v>52291</v>
      </c>
      <c r="G237" s="8">
        <f t="shared" si="26"/>
        <v>434412.23387657397</v>
      </c>
      <c r="H237" s="8">
        <f t="shared" si="21"/>
        <v>7562.320207093564</v>
      </c>
      <c r="I237" s="8">
        <v>0</v>
      </c>
      <c r="J237" s="8">
        <v>0</v>
      </c>
      <c r="K237" s="8">
        <f t="shared" si="22"/>
        <v>7562.320207093564</v>
      </c>
      <c r="L237" s="8">
        <f t="shared" si="23"/>
        <v>5209.2539402621214</v>
      </c>
      <c r="M237" s="8">
        <f>G237*$C$10*$B$8</f>
        <v>2353.0662668314426</v>
      </c>
      <c r="N237" s="8">
        <f t="shared" si="24"/>
        <v>429202.97993631184</v>
      </c>
      <c r="O237" s="8">
        <f t="shared" si="27"/>
        <v>1063661.2679820177</v>
      </c>
      <c r="P237" s="2">
        <f t="shared" si="25"/>
        <v>1</v>
      </c>
    </row>
    <row r="238" spans="5:16" x14ac:dyDescent="0.3">
      <c r="E238" s="7">
        <v>233</v>
      </c>
      <c r="F238" s="10">
        <f>DATE(YEAR(F237),MONTH(F237)+IF($B$9="Monthly",1,0),DAY(F237)+IF($B$9="Biweekly",14,0))</f>
        <v>52322</v>
      </c>
      <c r="G238" s="8">
        <f t="shared" si="26"/>
        <v>429202.97993631184</v>
      </c>
      <c r="H238" s="8">
        <f t="shared" si="21"/>
        <v>7562.320207093564</v>
      </c>
      <c r="I238" s="8">
        <v>0</v>
      </c>
      <c r="J238" s="8">
        <v>0</v>
      </c>
      <c r="K238" s="8">
        <f t="shared" si="22"/>
        <v>7562.320207093564</v>
      </c>
      <c r="L238" s="8">
        <f t="shared" si="23"/>
        <v>5237.4707324385417</v>
      </c>
      <c r="M238" s="8">
        <f>G238*$C$10*$B$8</f>
        <v>2324.8494746550223</v>
      </c>
      <c r="N238" s="8">
        <f t="shared" si="24"/>
        <v>423965.50920387328</v>
      </c>
      <c r="O238" s="8">
        <f t="shared" si="27"/>
        <v>1065986.1174566727</v>
      </c>
      <c r="P238" s="2">
        <f t="shared" si="25"/>
        <v>1</v>
      </c>
    </row>
    <row r="239" spans="5:16" x14ac:dyDescent="0.3">
      <c r="E239" s="7">
        <v>234</v>
      </c>
      <c r="F239" s="10">
        <f>DATE(YEAR(F238),MONTH(F238)+IF($B$9="Monthly",1,0),DAY(F238)+IF($B$9="Biweekly",14,0))</f>
        <v>52352</v>
      </c>
      <c r="G239" s="8">
        <f t="shared" si="26"/>
        <v>423965.50920387328</v>
      </c>
      <c r="H239" s="8">
        <f t="shared" si="21"/>
        <v>7562.320207093564</v>
      </c>
      <c r="I239" s="8">
        <v>0</v>
      </c>
      <c r="J239" s="8">
        <v>0</v>
      </c>
      <c r="K239" s="8">
        <f t="shared" si="22"/>
        <v>7562.320207093564</v>
      </c>
      <c r="L239" s="8">
        <f t="shared" si="23"/>
        <v>5265.8403655725833</v>
      </c>
      <c r="M239" s="8">
        <f>G239*$C$10*$B$8</f>
        <v>2296.4798415209802</v>
      </c>
      <c r="N239" s="8">
        <f t="shared" si="24"/>
        <v>418699.66883830068</v>
      </c>
      <c r="O239" s="8">
        <f t="shared" si="27"/>
        <v>1068282.5972981937</v>
      </c>
      <c r="P239" s="2">
        <f t="shared" si="25"/>
        <v>1</v>
      </c>
    </row>
    <row r="240" spans="5:16" x14ac:dyDescent="0.3">
      <c r="E240" s="7">
        <v>235</v>
      </c>
      <c r="F240" s="10">
        <f>DATE(YEAR(F239),MONTH(F239)+IF($B$9="Monthly",1,0),DAY(F239)+IF($B$9="Biweekly",14,0))</f>
        <v>52383</v>
      </c>
      <c r="G240" s="8">
        <f t="shared" si="26"/>
        <v>418699.66883830068</v>
      </c>
      <c r="H240" s="8">
        <f t="shared" si="21"/>
        <v>7562.320207093564</v>
      </c>
      <c r="I240" s="8">
        <v>0</v>
      </c>
      <c r="J240" s="8">
        <v>0</v>
      </c>
      <c r="K240" s="8">
        <f t="shared" si="22"/>
        <v>7562.320207093564</v>
      </c>
      <c r="L240" s="8">
        <f t="shared" si="23"/>
        <v>5294.3636675527687</v>
      </c>
      <c r="M240" s="8">
        <f>G240*$C$10*$B$8</f>
        <v>2267.9565395407953</v>
      </c>
      <c r="N240" s="8">
        <f t="shared" si="24"/>
        <v>413405.30517074792</v>
      </c>
      <c r="O240" s="8">
        <f t="shared" si="27"/>
        <v>1070550.5538377345</v>
      </c>
      <c r="P240" s="2">
        <f t="shared" si="25"/>
        <v>1</v>
      </c>
    </row>
    <row r="241" spans="5:16" x14ac:dyDescent="0.3">
      <c r="E241" s="7">
        <v>236</v>
      </c>
      <c r="F241" s="10">
        <f>DATE(YEAR(F240),MONTH(F240)+IF($B$9="Monthly",1,0),DAY(F240)+IF($B$9="Biweekly",14,0))</f>
        <v>52413</v>
      </c>
      <c r="G241" s="8">
        <f t="shared" si="26"/>
        <v>413405.30517074792</v>
      </c>
      <c r="H241" s="8">
        <f t="shared" si="21"/>
        <v>7562.320207093564</v>
      </c>
      <c r="I241" s="8">
        <v>0</v>
      </c>
      <c r="J241" s="8">
        <v>0</v>
      </c>
      <c r="K241" s="8">
        <f t="shared" si="22"/>
        <v>7562.320207093564</v>
      </c>
      <c r="L241" s="8">
        <f t="shared" si="23"/>
        <v>5323.0414707520131</v>
      </c>
      <c r="M241" s="8">
        <f>G241*$C$10*$B$8</f>
        <v>2239.2787363415509</v>
      </c>
      <c r="N241" s="8">
        <f t="shared" si="24"/>
        <v>408082.26369999588</v>
      </c>
      <c r="O241" s="8">
        <f t="shared" si="27"/>
        <v>1072789.832574076</v>
      </c>
      <c r="P241" s="2">
        <f t="shared" si="25"/>
        <v>1</v>
      </c>
    </row>
    <row r="242" spans="5:16" x14ac:dyDescent="0.3">
      <c r="E242" s="7">
        <v>237</v>
      </c>
      <c r="F242" s="10">
        <f>DATE(YEAR(F241),MONTH(F241)+IF($B$9="Monthly",1,0),DAY(F241)+IF($B$9="Biweekly",14,0))</f>
        <v>52444</v>
      </c>
      <c r="G242" s="8">
        <f t="shared" si="26"/>
        <v>408082.26369999588</v>
      </c>
      <c r="H242" s="8">
        <f t="shared" si="21"/>
        <v>7562.320207093564</v>
      </c>
      <c r="I242" s="8">
        <v>0</v>
      </c>
      <c r="J242" s="8">
        <v>0</v>
      </c>
      <c r="K242" s="8">
        <f t="shared" si="22"/>
        <v>7562.320207093564</v>
      </c>
      <c r="L242" s="8">
        <f t="shared" si="23"/>
        <v>5351.874612051919</v>
      </c>
      <c r="M242" s="8">
        <f>G242*$C$10*$B$8</f>
        <v>2210.4455950416445</v>
      </c>
      <c r="N242" s="8">
        <f t="shared" si="24"/>
        <v>402730.38908794394</v>
      </c>
      <c r="O242" s="8">
        <f t="shared" si="27"/>
        <v>1075000.2781691176</v>
      </c>
      <c r="P242" s="2">
        <f t="shared" si="25"/>
        <v>1</v>
      </c>
    </row>
    <row r="243" spans="5:16" x14ac:dyDescent="0.3">
      <c r="E243" s="7">
        <v>238</v>
      </c>
      <c r="F243" s="10">
        <f>DATE(YEAR(F242),MONTH(F242)+IF($B$9="Monthly",1,0),DAY(F242)+IF($B$9="Biweekly",14,0))</f>
        <v>52475</v>
      </c>
      <c r="G243" s="8">
        <f t="shared" si="26"/>
        <v>402730.38908794394</v>
      </c>
      <c r="H243" s="8">
        <f t="shared" si="21"/>
        <v>7562.320207093564</v>
      </c>
      <c r="I243" s="8">
        <v>0</v>
      </c>
      <c r="J243" s="8">
        <v>0</v>
      </c>
      <c r="K243" s="8">
        <f t="shared" si="22"/>
        <v>7562.320207093564</v>
      </c>
      <c r="L243" s="8">
        <f t="shared" si="23"/>
        <v>5380.8639328672016</v>
      </c>
      <c r="M243" s="8">
        <f>G243*$C$10*$B$8</f>
        <v>2181.4562742263629</v>
      </c>
      <c r="N243" s="8">
        <f t="shared" si="24"/>
        <v>397349.52515507676</v>
      </c>
      <c r="O243" s="8">
        <f t="shared" si="27"/>
        <v>1077181.7344433439</v>
      </c>
      <c r="P243" s="2">
        <f t="shared" si="25"/>
        <v>1</v>
      </c>
    </row>
    <row r="244" spans="5:16" x14ac:dyDescent="0.3">
      <c r="E244" s="7">
        <v>239</v>
      </c>
      <c r="F244" s="10">
        <f>DATE(YEAR(F243),MONTH(F243)+IF($B$9="Monthly",1,0),DAY(F243)+IF($B$9="Biweekly",14,0))</f>
        <v>52505</v>
      </c>
      <c r="G244" s="8">
        <f t="shared" si="26"/>
        <v>397349.52515507676</v>
      </c>
      <c r="H244" s="8">
        <f t="shared" si="21"/>
        <v>7562.320207093564</v>
      </c>
      <c r="I244" s="8">
        <v>0</v>
      </c>
      <c r="J244" s="8">
        <v>0</v>
      </c>
      <c r="K244" s="8">
        <f t="shared" si="22"/>
        <v>7562.320207093564</v>
      </c>
      <c r="L244" s="8">
        <f t="shared" si="23"/>
        <v>5410.010279170232</v>
      </c>
      <c r="M244" s="8">
        <f>G244*$C$10*$B$8</f>
        <v>2152.3099279233325</v>
      </c>
      <c r="N244" s="8">
        <f t="shared" si="24"/>
        <v>391939.51487590652</v>
      </c>
      <c r="O244" s="8">
        <f t="shared" si="27"/>
        <v>1079334.0443712673</v>
      </c>
      <c r="P244" s="2">
        <f t="shared" si="25"/>
        <v>1</v>
      </c>
    </row>
    <row r="245" spans="5:16" x14ac:dyDescent="0.3">
      <c r="E245" s="7">
        <v>240</v>
      </c>
      <c r="F245" s="10">
        <f>DATE(YEAR(F244),MONTH(F244)+IF($B$9="Monthly",1,0),DAY(F244)+IF($B$9="Biweekly",14,0))</f>
        <v>52536</v>
      </c>
      <c r="G245" s="8">
        <f t="shared" si="26"/>
        <v>391939.51487590652</v>
      </c>
      <c r="H245" s="8">
        <f t="shared" si="21"/>
        <v>7562.320207093564</v>
      </c>
      <c r="I245" s="8">
        <v>0</v>
      </c>
      <c r="J245" s="8">
        <v>0</v>
      </c>
      <c r="K245" s="8">
        <f t="shared" si="22"/>
        <v>7562.320207093564</v>
      </c>
      <c r="L245" s="8">
        <f t="shared" si="23"/>
        <v>5439.314501515737</v>
      </c>
      <c r="M245" s="8">
        <f>G245*$C$10*$B$8</f>
        <v>2123.005705577827</v>
      </c>
      <c r="N245" s="8">
        <f t="shared" si="24"/>
        <v>386500.20037439076</v>
      </c>
      <c r="O245" s="8">
        <f t="shared" si="27"/>
        <v>1081457.0500768451</v>
      </c>
      <c r="P245" s="2">
        <f t="shared" si="25"/>
        <v>1</v>
      </c>
    </row>
    <row r="246" spans="5:16" x14ac:dyDescent="0.3">
      <c r="E246" s="7">
        <v>241</v>
      </c>
      <c r="F246" s="10">
        <f>DATE(YEAR(F245),MONTH(F245)+IF($B$9="Monthly",1,0),DAY(F245)+IF($B$9="Biweekly",14,0))</f>
        <v>52566</v>
      </c>
      <c r="G246" s="8">
        <f t="shared" si="26"/>
        <v>386500.20037439076</v>
      </c>
      <c r="H246" s="8">
        <f t="shared" si="21"/>
        <v>7562.320207093564</v>
      </c>
      <c r="I246" s="8">
        <v>0</v>
      </c>
      <c r="J246" s="8">
        <v>0</v>
      </c>
      <c r="K246" s="8">
        <f t="shared" si="22"/>
        <v>7562.320207093564</v>
      </c>
      <c r="L246" s="8">
        <f t="shared" si="23"/>
        <v>5468.777455065614</v>
      </c>
      <c r="M246" s="8">
        <f>G246*$C$10*$B$8</f>
        <v>2093.54275202795</v>
      </c>
      <c r="N246" s="8">
        <f t="shared" si="24"/>
        <v>381031.42291932512</v>
      </c>
      <c r="O246" s="8">
        <f t="shared" si="27"/>
        <v>1083550.5928288731</v>
      </c>
      <c r="P246" s="2">
        <f t="shared" si="25"/>
        <v>1</v>
      </c>
    </row>
    <row r="247" spans="5:16" x14ac:dyDescent="0.3">
      <c r="E247" s="7">
        <v>242</v>
      </c>
      <c r="F247" s="10">
        <f>DATE(YEAR(F246),MONTH(F246)+IF($B$9="Monthly",1,0),DAY(F246)+IF($B$9="Biweekly",14,0))</f>
        <v>52597</v>
      </c>
      <c r="G247" s="8">
        <f t="shared" si="26"/>
        <v>381031.42291932512</v>
      </c>
      <c r="H247" s="8">
        <f t="shared" si="21"/>
        <v>7562.320207093564</v>
      </c>
      <c r="I247" s="8">
        <v>0</v>
      </c>
      <c r="J247" s="8">
        <v>0</v>
      </c>
      <c r="K247" s="8">
        <f t="shared" si="22"/>
        <v>7562.320207093564</v>
      </c>
      <c r="L247" s="8">
        <f t="shared" si="23"/>
        <v>5498.3999996138864</v>
      </c>
      <c r="M247" s="8">
        <f>G247*$C$10*$B$8</f>
        <v>2063.9202074796776</v>
      </c>
      <c r="N247" s="8">
        <f t="shared" si="24"/>
        <v>375533.02291971125</v>
      </c>
      <c r="O247" s="8">
        <f t="shared" si="27"/>
        <v>1085614.5130363528</v>
      </c>
      <c r="P247" s="2">
        <f t="shared" si="25"/>
        <v>1</v>
      </c>
    </row>
    <row r="248" spans="5:16" x14ac:dyDescent="0.3">
      <c r="E248" s="7">
        <v>243</v>
      </c>
      <c r="F248" s="10">
        <f>DATE(YEAR(F247),MONTH(F247)+IF($B$9="Monthly",1,0),DAY(F247)+IF($B$9="Biweekly",14,0))</f>
        <v>52628</v>
      </c>
      <c r="G248" s="8">
        <f t="shared" si="26"/>
        <v>375533.02291971125</v>
      </c>
      <c r="H248" s="8">
        <f t="shared" si="21"/>
        <v>7562.320207093564</v>
      </c>
      <c r="I248" s="8">
        <v>0</v>
      </c>
      <c r="J248" s="8">
        <v>0</v>
      </c>
      <c r="K248" s="8">
        <f t="shared" si="22"/>
        <v>7562.320207093564</v>
      </c>
      <c r="L248" s="8">
        <f t="shared" si="23"/>
        <v>5528.1829996117949</v>
      </c>
      <c r="M248" s="8">
        <f>G248*$C$10*$B$8</f>
        <v>2034.1372074817691</v>
      </c>
      <c r="N248" s="8">
        <f t="shared" si="24"/>
        <v>370004.83992009948</v>
      </c>
      <c r="O248" s="8">
        <f t="shared" si="27"/>
        <v>1087648.6502438346</v>
      </c>
      <c r="P248" s="2">
        <f t="shared" si="25"/>
        <v>1</v>
      </c>
    </row>
    <row r="249" spans="5:16" x14ac:dyDescent="0.3">
      <c r="E249" s="7">
        <v>244</v>
      </c>
      <c r="F249" s="10">
        <f>DATE(YEAR(F248),MONTH(F248)+IF($B$9="Monthly",1,0),DAY(F248)+IF($B$9="Biweekly",14,0))</f>
        <v>52657</v>
      </c>
      <c r="G249" s="8">
        <f t="shared" si="26"/>
        <v>370004.83992009948</v>
      </c>
      <c r="H249" s="8">
        <f t="shared" si="21"/>
        <v>7562.320207093564</v>
      </c>
      <c r="I249" s="8">
        <v>0</v>
      </c>
      <c r="J249" s="8">
        <v>0</v>
      </c>
      <c r="K249" s="8">
        <f t="shared" si="22"/>
        <v>7562.320207093564</v>
      </c>
      <c r="L249" s="8">
        <f t="shared" si="23"/>
        <v>5558.1273241930248</v>
      </c>
      <c r="M249" s="8">
        <f>G249*$C$10*$B$8</f>
        <v>2004.192882900539</v>
      </c>
      <c r="N249" s="8">
        <f t="shared" si="24"/>
        <v>364446.71259590646</v>
      </c>
      <c r="O249" s="8">
        <f t="shared" si="27"/>
        <v>1089652.8431267352</v>
      </c>
      <c r="P249" s="2">
        <f t="shared" si="25"/>
        <v>1</v>
      </c>
    </row>
    <row r="250" spans="5:16" x14ac:dyDescent="0.3">
      <c r="E250" s="7">
        <v>245</v>
      </c>
      <c r="F250" s="10">
        <f>DATE(YEAR(F249),MONTH(F249)+IF($B$9="Monthly",1,0),DAY(F249)+IF($B$9="Biweekly",14,0))</f>
        <v>52688</v>
      </c>
      <c r="G250" s="8">
        <f t="shared" si="26"/>
        <v>364446.71259590646</v>
      </c>
      <c r="H250" s="8">
        <f t="shared" si="21"/>
        <v>7562.320207093564</v>
      </c>
      <c r="I250" s="8">
        <v>0</v>
      </c>
      <c r="J250" s="8">
        <v>0</v>
      </c>
      <c r="K250" s="8">
        <f t="shared" si="22"/>
        <v>7562.320207093564</v>
      </c>
      <c r="L250" s="8">
        <f t="shared" si="23"/>
        <v>5588.2338471990706</v>
      </c>
      <c r="M250" s="8">
        <f>G250*$C$10*$B$8</f>
        <v>1974.0863598944934</v>
      </c>
      <c r="N250" s="8">
        <f t="shared" si="24"/>
        <v>358858.47874870739</v>
      </c>
      <c r="O250" s="8">
        <f t="shared" si="27"/>
        <v>1091626.9294866298</v>
      </c>
      <c r="P250" s="2">
        <f t="shared" si="25"/>
        <v>1</v>
      </c>
    </row>
    <row r="251" spans="5:16" x14ac:dyDescent="0.3">
      <c r="E251" s="7">
        <v>246</v>
      </c>
      <c r="F251" s="10">
        <f>DATE(YEAR(F250),MONTH(F250)+IF($B$9="Monthly",1,0),DAY(F250)+IF($B$9="Biweekly",14,0))</f>
        <v>52718</v>
      </c>
      <c r="G251" s="8">
        <f t="shared" si="26"/>
        <v>358858.47874870739</v>
      </c>
      <c r="H251" s="8">
        <f t="shared" si="21"/>
        <v>7562.320207093564</v>
      </c>
      <c r="I251" s="8">
        <v>0</v>
      </c>
      <c r="J251" s="8">
        <v>0</v>
      </c>
      <c r="K251" s="8">
        <f t="shared" si="22"/>
        <v>7562.320207093564</v>
      </c>
      <c r="L251" s="8">
        <f t="shared" si="23"/>
        <v>5618.5034472047319</v>
      </c>
      <c r="M251" s="8">
        <f>G251*$C$10*$B$8</f>
        <v>1943.8167598888317</v>
      </c>
      <c r="N251" s="8">
        <f t="shared" si="24"/>
        <v>353239.97530150268</v>
      </c>
      <c r="O251" s="8">
        <f t="shared" si="27"/>
        <v>1093570.7462465186</v>
      </c>
      <c r="P251" s="2">
        <f t="shared" si="25"/>
        <v>1</v>
      </c>
    </row>
    <row r="252" spans="5:16" x14ac:dyDescent="0.3">
      <c r="E252" s="7">
        <v>247</v>
      </c>
      <c r="F252" s="10">
        <f>DATE(YEAR(F251),MONTH(F251)+IF($B$9="Monthly",1,0),DAY(F251)+IF($B$9="Biweekly",14,0))</f>
        <v>52749</v>
      </c>
      <c r="G252" s="8">
        <f t="shared" si="26"/>
        <v>353239.97530150268</v>
      </c>
      <c r="H252" s="8">
        <f t="shared" si="21"/>
        <v>7562.320207093564</v>
      </c>
      <c r="I252" s="8">
        <v>0</v>
      </c>
      <c r="J252" s="8">
        <v>0</v>
      </c>
      <c r="K252" s="8">
        <f t="shared" si="22"/>
        <v>7562.320207093564</v>
      </c>
      <c r="L252" s="8">
        <f t="shared" si="23"/>
        <v>5648.9370075437582</v>
      </c>
      <c r="M252" s="8">
        <f>G252*$C$10*$B$8</f>
        <v>1913.3831995498062</v>
      </c>
      <c r="N252" s="8">
        <f t="shared" si="24"/>
        <v>347591.03829395893</v>
      </c>
      <c r="O252" s="8">
        <f t="shared" si="27"/>
        <v>1095484.1294460683</v>
      </c>
      <c r="P252" s="2">
        <f t="shared" si="25"/>
        <v>1</v>
      </c>
    </row>
    <row r="253" spans="5:16" x14ac:dyDescent="0.3">
      <c r="E253" s="7">
        <v>248</v>
      </c>
      <c r="F253" s="10">
        <f>DATE(YEAR(F252),MONTH(F252)+IF($B$9="Monthly",1,0),DAY(F252)+IF($B$9="Biweekly",14,0))</f>
        <v>52779</v>
      </c>
      <c r="G253" s="8">
        <f t="shared" si="26"/>
        <v>347591.03829395893</v>
      </c>
      <c r="H253" s="8">
        <f t="shared" si="21"/>
        <v>7562.320207093564</v>
      </c>
      <c r="I253" s="8">
        <v>0</v>
      </c>
      <c r="J253" s="8">
        <v>0</v>
      </c>
      <c r="K253" s="8">
        <f t="shared" si="22"/>
        <v>7562.320207093564</v>
      </c>
      <c r="L253" s="8">
        <f t="shared" si="23"/>
        <v>5679.5354163346201</v>
      </c>
      <c r="M253" s="8">
        <f>G253*$C$10*$B$8</f>
        <v>1882.7847907589444</v>
      </c>
      <c r="N253" s="8">
        <f t="shared" si="24"/>
        <v>341911.5028776243</v>
      </c>
      <c r="O253" s="8">
        <f t="shared" si="27"/>
        <v>1097366.9142368273</v>
      </c>
      <c r="P253" s="2">
        <f t="shared" si="25"/>
        <v>1</v>
      </c>
    </row>
    <row r="254" spans="5:16" x14ac:dyDescent="0.3">
      <c r="E254" s="7">
        <v>249</v>
      </c>
      <c r="F254" s="10">
        <f>DATE(YEAR(F253),MONTH(F253)+IF($B$9="Monthly",1,0),DAY(F253)+IF($B$9="Biweekly",14,0))</f>
        <v>52810</v>
      </c>
      <c r="G254" s="8">
        <f t="shared" si="26"/>
        <v>341911.5028776243</v>
      </c>
      <c r="H254" s="8">
        <f t="shared" si="21"/>
        <v>7562.320207093564</v>
      </c>
      <c r="I254" s="8">
        <v>0</v>
      </c>
      <c r="J254" s="8">
        <v>0</v>
      </c>
      <c r="K254" s="8">
        <f t="shared" si="22"/>
        <v>7562.320207093564</v>
      </c>
      <c r="L254" s="8">
        <f t="shared" si="23"/>
        <v>5710.2995665064327</v>
      </c>
      <c r="M254" s="8">
        <f>G254*$C$10*$B$8</f>
        <v>1852.0206405871315</v>
      </c>
      <c r="N254" s="8">
        <f t="shared" si="24"/>
        <v>336201.20331111789</v>
      </c>
      <c r="O254" s="8">
        <f t="shared" si="27"/>
        <v>1099218.9348774145</v>
      </c>
      <c r="P254" s="2">
        <f t="shared" si="25"/>
        <v>1</v>
      </c>
    </row>
    <row r="255" spans="5:16" x14ac:dyDescent="0.3">
      <c r="E255" s="7">
        <v>250</v>
      </c>
      <c r="F255" s="10">
        <f>DATE(YEAR(F254),MONTH(F254)+IF($B$9="Monthly",1,0),DAY(F254)+IF($B$9="Biweekly",14,0))</f>
        <v>52841</v>
      </c>
      <c r="G255" s="8">
        <f t="shared" si="26"/>
        <v>336201.20331111789</v>
      </c>
      <c r="H255" s="8">
        <f t="shared" si="21"/>
        <v>7562.320207093564</v>
      </c>
      <c r="I255" s="8">
        <v>0</v>
      </c>
      <c r="J255" s="8">
        <v>0</v>
      </c>
      <c r="K255" s="8">
        <f t="shared" si="22"/>
        <v>7562.320207093564</v>
      </c>
      <c r="L255" s="8">
        <f t="shared" si="23"/>
        <v>5741.2303558250087</v>
      </c>
      <c r="M255" s="8">
        <f>G255*$C$10*$B$8</f>
        <v>1821.0898512685553</v>
      </c>
      <c r="N255" s="8">
        <f t="shared" si="24"/>
        <v>330459.97295529291</v>
      </c>
      <c r="O255" s="8">
        <f t="shared" si="27"/>
        <v>1101040.0247286831</v>
      </c>
      <c r="P255" s="2">
        <f t="shared" si="25"/>
        <v>1</v>
      </c>
    </row>
    <row r="256" spans="5:16" x14ac:dyDescent="0.3">
      <c r="E256" s="7">
        <v>251</v>
      </c>
      <c r="F256" s="10">
        <f>DATE(YEAR(F255),MONTH(F255)+IF($B$9="Monthly",1,0),DAY(F255)+IF($B$9="Biweekly",14,0))</f>
        <v>52871</v>
      </c>
      <c r="G256" s="8">
        <f t="shared" si="26"/>
        <v>330459.97295529291</v>
      </c>
      <c r="H256" s="8">
        <f t="shared" si="21"/>
        <v>7562.320207093564</v>
      </c>
      <c r="I256" s="8">
        <v>0</v>
      </c>
      <c r="J256" s="8">
        <v>0</v>
      </c>
      <c r="K256" s="8">
        <f t="shared" si="22"/>
        <v>7562.320207093564</v>
      </c>
      <c r="L256" s="8">
        <f t="shared" si="23"/>
        <v>5772.3286869190606</v>
      </c>
      <c r="M256" s="8">
        <f>G256*$C$10*$B$8</f>
        <v>1789.9915201745032</v>
      </c>
      <c r="N256" s="8">
        <f t="shared" si="24"/>
        <v>324687.64426837384</v>
      </c>
      <c r="O256" s="8">
        <f t="shared" si="27"/>
        <v>1102830.0162488576</v>
      </c>
      <c r="P256" s="2">
        <f t="shared" si="25"/>
        <v>1</v>
      </c>
    </row>
    <row r="257" spans="5:16" x14ac:dyDescent="0.3">
      <c r="E257" s="7">
        <v>252</v>
      </c>
      <c r="F257" s="10">
        <f>DATE(YEAR(F256),MONTH(F256)+IF($B$9="Monthly",1,0),DAY(F256)+IF($B$9="Biweekly",14,0))</f>
        <v>52902</v>
      </c>
      <c r="G257" s="8">
        <f t="shared" si="26"/>
        <v>324687.64426837384</v>
      </c>
      <c r="H257" s="8">
        <f t="shared" si="21"/>
        <v>7562.320207093564</v>
      </c>
      <c r="I257" s="8">
        <v>0</v>
      </c>
      <c r="J257" s="8">
        <v>0</v>
      </c>
      <c r="K257" s="8">
        <f t="shared" si="22"/>
        <v>7562.320207093564</v>
      </c>
      <c r="L257" s="8">
        <f t="shared" si="23"/>
        <v>5803.5954673065389</v>
      </c>
      <c r="M257" s="8">
        <f>G257*$C$10*$B$8</f>
        <v>1758.7247397870249</v>
      </c>
      <c r="N257" s="8">
        <f t="shared" si="24"/>
        <v>318884.04880106729</v>
      </c>
      <c r="O257" s="8">
        <f t="shared" si="27"/>
        <v>1104588.7409886445</v>
      </c>
      <c r="P257" s="2">
        <f t="shared" si="25"/>
        <v>1</v>
      </c>
    </row>
    <row r="258" spans="5:16" x14ac:dyDescent="0.3">
      <c r="E258" s="7">
        <v>253</v>
      </c>
      <c r="F258" s="10">
        <f>DATE(YEAR(F257),MONTH(F257)+IF($B$9="Monthly",1,0),DAY(F257)+IF($B$9="Biweekly",14,0))</f>
        <v>52932</v>
      </c>
      <c r="G258" s="8">
        <f t="shared" si="26"/>
        <v>318884.04880106729</v>
      </c>
      <c r="H258" s="8">
        <f t="shared" si="21"/>
        <v>7562.320207093564</v>
      </c>
      <c r="I258" s="8">
        <v>0</v>
      </c>
      <c r="J258" s="8">
        <v>0</v>
      </c>
      <c r="K258" s="8">
        <f t="shared" si="22"/>
        <v>7562.320207093564</v>
      </c>
      <c r="L258" s="8">
        <f t="shared" si="23"/>
        <v>5835.0316094211157</v>
      </c>
      <c r="M258" s="8">
        <f>G258*$C$10*$B$8</f>
        <v>1727.2885976724478</v>
      </c>
      <c r="N258" s="8">
        <f t="shared" si="24"/>
        <v>313049.01719164615</v>
      </c>
      <c r="O258" s="8">
        <f t="shared" si="27"/>
        <v>1106316.029586317</v>
      </c>
      <c r="P258" s="2">
        <f t="shared" si="25"/>
        <v>1</v>
      </c>
    </row>
    <row r="259" spans="5:16" x14ac:dyDescent="0.3">
      <c r="E259" s="7">
        <v>254</v>
      </c>
      <c r="F259" s="10">
        <f>DATE(YEAR(F258),MONTH(F258)+IF($B$9="Monthly",1,0),DAY(F258)+IF($B$9="Biweekly",14,0))</f>
        <v>52963</v>
      </c>
      <c r="G259" s="8">
        <f t="shared" si="26"/>
        <v>313049.01719164615</v>
      </c>
      <c r="H259" s="8">
        <f t="shared" si="21"/>
        <v>7562.320207093564</v>
      </c>
      <c r="I259" s="8">
        <v>0</v>
      </c>
      <c r="J259" s="8">
        <v>0</v>
      </c>
      <c r="K259" s="8">
        <f t="shared" si="22"/>
        <v>7562.320207093564</v>
      </c>
      <c r="L259" s="8">
        <f t="shared" si="23"/>
        <v>5866.6380306388137</v>
      </c>
      <c r="M259" s="8">
        <f>G259*$C$10*$B$8</f>
        <v>1695.6821764547501</v>
      </c>
      <c r="N259" s="8">
        <f t="shared" si="24"/>
        <v>307182.37916100735</v>
      </c>
      <c r="O259" s="8">
        <f t="shared" si="27"/>
        <v>1108011.7117627717</v>
      </c>
      <c r="P259" s="2">
        <f t="shared" si="25"/>
        <v>1</v>
      </c>
    </row>
    <row r="260" spans="5:16" x14ac:dyDescent="0.3">
      <c r="E260" s="7">
        <v>255</v>
      </c>
      <c r="F260" s="10">
        <f>DATE(YEAR(F259),MONTH(F259)+IF($B$9="Monthly",1,0),DAY(F259)+IF($B$9="Biweekly",14,0))</f>
        <v>52994</v>
      </c>
      <c r="G260" s="8">
        <f t="shared" si="26"/>
        <v>307182.37916100735</v>
      </c>
      <c r="H260" s="8">
        <f t="shared" si="21"/>
        <v>7562.320207093564</v>
      </c>
      <c r="I260" s="8">
        <v>0</v>
      </c>
      <c r="J260" s="8">
        <v>0</v>
      </c>
      <c r="K260" s="8">
        <f t="shared" si="22"/>
        <v>7562.320207093564</v>
      </c>
      <c r="L260" s="8">
        <f t="shared" si="23"/>
        <v>5898.4156533047744</v>
      </c>
      <c r="M260" s="8">
        <f>G260*$C$10*$B$8</f>
        <v>1663.9045537887898</v>
      </c>
      <c r="N260" s="8">
        <f t="shared" si="24"/>
        <v>301283.96350770257</v>
      </c>
      <c r="O260" s="8">
        <f t="shared" si="27"/>
        <v>1109675.6163165604</v>
      </c>
      <c r="P260" s="2">
        <f t="shared" si="25"/>
        <v>1</v>
      </c>
    </row>
    <row r="261" spans="5:16" x14ac:dyDescent="0.3">
      <c r="E261" s="7">
        <v>256</v>
      </c>
      <c r="F261" s="10">
        <f>DATE(YEAR(F260),MONTH(F260)+IF($B$9="Monthly",1,0),DAY(F260)+IF($B$9="Biweekly",14,0))</f>
        <v>53022</v>
      </c>
      <c r="G261" s="8">
        <f t="shared" si="26"/>
        <v>301283.96350770257</v>
      </c>
      <c r="H261" s="8">
        <f t="shared" si="21"/>
        <v>7562.320207093564</v>
      </c>
      <c r="I261" s="8">
        <v>0</v>
      </c>
      <c r="J261" s="8">
        <v>0</v>
      </c>
      <c r="K261" s="8">
        <f t="shared" si="22"/>
        <v>7562.320207093564</v>
      </c>
      <c r="L261" s="8">
        <f t="shared" si="23"/>
        <v>5930.3654047601749</v>
      </c>
      <c r="M261" s="8">
        <f>G261*$C$10*$B$8</f>
        <v>1631.9548023333889</v>
      </c>
      <c r="N261" s="8">
        <f t="shared" si="24"/>
        <v>295353.5981029424</v>
      </c>
      <c r="O261" s="8">
        <f t="shared" si="27"/>
        <v>1111307.5711188938</v>
      </c>
      <c r="P261" s="2">
        <f t="shared" si="25"/>
        <v>1</v>
      </c>
    </row>
    <row r="262" spans="5:16" x14ac:dyDescent="0.3">
      <c r="E262" s="7">
        <v>257</v>
      </c>
      <c r="F262" s="10">
        <f>DATE(YEAR(F261),MONTH(F261)+IF($B$9="Monthly",1,0),DAY(F261)+IF($B$9="Biweekly",14,0))</f>
        <v>53053</v>
      </c>
      <c r="G262" s="8">
        <f t="shared" si="26"/>
        <v>295353.5981029424</v>
      </c>
      <c r="H262" s="8">
        <f t="shared" si="21"/>
        <v>7562.320207093564</v>
      </c>
      <c r="I262" s="8">
        <v>0</v>
      </c>
      <c r="J262" s="8">
        <v>0</v>
      </c>
      <c r="K262" s="8">
        <f t="shared" si="22"/>
        <v>7562.320207093564</v>
      </c>
      <c r="L262" s="8">
        <f t="shared" si="23"/>
        <v>5962.4882173692931</v>
      </c>
      <c r="M262" s="8">
        <f>G262*$C$10*$B$8</f>
        <v>1599.8319897242714</v>
      </c>
      <c r="N262" s="8">
        <f t="shared" si="24"/>
        <v>289391.1098855731</v>
      </c>
      <c r="O262" s="8">
        <f t="shared" si="27"/>
        <v>1112907.403108618</v>
      </c>
      <c r="P262" s="2">
        <f t="shared" si="25"/>
        <v>1</v>
      </c>
    </row>
    <row r="263" spans="5:16" x14ac:dyDescent="0.3">
      <c r="E263" s="7">
        <v>258</v>
      </c>
      <c r="F263" s="10">
        <f>DATE(YEAR(F262),MONTH(F262)+IF($B$9="Monthly",1,0),DAY(F262)+IF($B$9="Biweekly",14,0))</f>
        <v>53083</v>
      </c>
      <c r="G263" s="8">
        <f t="shared" si="26"/>
        <v>289391.1098855731</v>
      </c>
      <c r="H263" s="8">
        <f t="shared" ref="H263:H326" si="28">IF(G263&gt;1,-PMT($B$8*$C$10,$B$7/$C$10,$G$6,0),0)</f>
        <v>7562.320207093564</v>
      </c>
      <c r="I263" s="8">
        <v>0</v>
      </c>
      <c r="J263" s="8">
        <v>0</v>
      </c>
      <c r="K263" s="8">
        <f t="shared" ref="K263:K326" si="29">H263+I263+J263</f>
        <v>7562.320207093564</v>
      </c>
      <c r="L263" s="8">
        <f t="shared" ref="L263:L326" si="30">K263-M263</f>
        <v>5994.7850285467102</v>
      </c>
      <c r="M263" s="8">
        <f>G263*$C$10*$B$8</f>
        <v>1567.5351785468542</v>
      </c>
      <c r="N263" s="8">
        <f t="shared" ref="N263:N326" si="31">G263-L263</f>
        <v>283396.3248570264</v>
      </c>
      <c r="O263" s="8">
        <f t="shared" si="27"/>
        <v>1114474.9382871648</v>
      </c>
      <c r="P263" s="2">
        <f t="shared" ref="P263:P326" si="32">IF(N263&gt;0,1,0)</f>
        <v>1</v>
      </c>
    </row>
    <row r="264" spans="5:16" x14ac:dyDescent="0.3">
      <c r="E264" s="7">
        <v>259</v>
      </c>
      <c r="F264" s="10">
        <f>DATE(YEAR(F263),MONTH(F263)+IF($B$9="Monthly",1,0),DAY(F263)+IF($B$9="Biweekly",14,0))</f>
        <v>53114</v>
      </c>
      <c r="G264" s="8">
        <f t="shared" ref="G264:G327" si="33">N263</f>
        <v>283396.3248570264</v>
      </c>
      <c r="H264" s="8">
        <f t="shared" si="28"/>
        <v>7562.320207093564</v>
      </c>
      <c r="I264" s="8">
        <v>0</v>
      </c>
      <c r="J264" s="8">
        <v>0</v>
      </c>
      <c r="K264" s="8">
        <f t="shared" si="29"/>
        <v>7562.320207093564</v>
      </c>
      <c r="L264" s="8">
        <f t="shared" si="30"/>
        <v>6027.2567807846708</v>
      </c>
      <c r="M264" s="8">
        <f>G264*$C$10*$B$8</f>
        <v>1535.063426308893</v>
      </c>
      <c r="N264" s="8">
        <f t="shared" si="31"/>
        <v>277369.0680762417</v>
      </c>
      <c r="O264" s="8">
        <f t="shared" ref="O264:O327" si="34">M264+O263</f>
        <v>1116010.0017134736</v>
      </c>
      <c r="P264" s="2">
        <f t="shared" si="32"/>
        <v>1</v>
      </c>
    </row>
    <row r="265" spans="5:16" x14ac:dyDescent="0.3">
      <c r="E265" s="7">
        <v>260</v>
      </c>
      <c r="F265" s="10">
        <f>DATE(YEAR(F264),MONTH(F264)+IF($B$9="Monthly",1,0),DAY(F264)+IF($B$9="Biweekly",14,0))</f>
        <v>53144</v>
      </c>
      <c r="G265" s="8">
        <f t="shared" si="33"/>
        <v>277369.0680762417</v>
      </c>
      <c r="H265" s="8">
        <f t="shared" si="28"/>
        <v>7562.320207093564</v>
      </c>
      <c r="I265" s="8">
        <v>0</v>
      </c>
      <c r="J265" s="8">
        <v>0</v>
      </c>
      <c r="K265" s="8">
        <f t="shared" si="29"/>
        <v>7562.320207093564</v>
      </c>
      <c r="L265" s="8">
        <f t="shared" si="30"/>
        <v>6059.9044216805878</v>
      </c>
      <c r="M265" s="8">
        <f>G265*$C$10*$B$8</f>
        <v>1502.415785412976</v>
      </c>
      <c r="N265" s="8">
        <f t="shared" si="31"/>
        <v>271309.1636545611</v>
      </c>
      <c r="O265" s="8">
        <f t="shared" si="34"/>
        <v>1117512.4174988866</v>
      </c>
      <c r="P265" s="2">
        <f t="shared" si="32"/>
        <v>1</v>
      </c>
    </row>
    <row r="266" spans="5:16" x14ac:dyDescent="0.3">
      <c r="E266" s="7">
        <v>261</v>
      </c>
      <c r="F266" s="10">
        <f>DATE(YEAR(F265),MONTH(F265)+IF($B$9="Monthly",1,0),DAY(F265)+IF($B$9="Biweekly",14,0))</f>
        <v>53175</v>
      </c>
      <c r="G266" s="8">
        <f t="shared" si="33"/>
        <v>271309.1636545611</v>
      </c>
      <c r="H266" s="8">
        <f t="shared" si="28"/>
        <v>7562.320207093564</v>
      </c>
      <c r="I266" s="8">
        <v>0</v>
      </c>
      <c r="J266" s="8">
        <v>0</v>
      </c>
      <c r="K266" s="8">
        <f t="shared" si="29"/>
        <v>7562.320207093564</v>
      </c>
      <c r="L266" s="8">
        <f t="shared" si="30"/>
        <v>6092.7289039646912</v>
      </c>
      <c r="M266" s="8">
        <f>G266*$C$10*$B$8</f>
        <v>1469.5913031288726</v>
      </c>
      <c r="N266" s="8">
        <f t="shared" si="31"/>
        <v>265216.43475059641</v>
      </c>
      <c r="O266" s="8">
        <f t="shared" si="34"/>
        <v>1118982.0088020156</v>
      </c>
      <c r="P266" s="2">
        <f t="shared" si="32"/>
        <v>1</v>
      </c>
    </row>
    <row r="267" spans="5:16" x14ac:dyDescent="0.3">
      <c r="E267" s="7">
        <v>262</v>
      </c>
      <c r="F267" s="10">
        <f>DATE(YEAR(F266),MONTH(F266)+IF($B$9="Monthly",1,0),DAY(F266)+IF($B$9="Biweekly",14,0))</f>
        <v>53206</v>
      </c>
      <c r="G267" s="8">
        <f t="shared" si="33"/>
        <v>265216.43475059641</v>
      </c>
      <c r="H267" s="8">
        <f t="shared" si="28"/>
        <v>7562.320207093564</v>
      </c>
      <c r="I267" s="8">
        <v>0</v>
      </c>
      <c r="J267" s="8">
        <v>0</v>
      </c>
      <c r="K267" s="8">
        <f t="shared" si="29"/>
        <v>7562.320207093564</v>
      </c>
      <c r="L267" s="8">
        <f t="shared" si="30"/>
        <v>6125.7311855278331</v>
      </c>
      <c r="M267" s="8">
        <f>G267*$C$10*$B$8</f>
        <v>1436.5890215657305</v>
      </c>
      <c r="N267" s="8">
        <f t="shared" si="31"/>
        <v>259090.70356506857</v>
      </c>
      <c r="O267" s="8">
        <f t="shared" si="34"/>
        <v>1120418.5978235812</v>
      </c>
      <c r="P267" s="2">
        <f t="shared" si="32"/>
        <v>1</v>
      </c>
    </row>
    <row r="268" spans="5:16" x14ac:dyDescent="0.3">
      <c r="E268" s="7">
        <v>263</v>
      </c>
      <c r="F268" s="10">
        <f>DATE(YEAR(F267),MONTH(F267)+IF($B$9="Monthly",1,0),DAY(F267)+IF($B$9="Biweekly",14,0))</f>
        <v>53236</v>
      </c>
      <c r="G268" s="8">
        <f t="shared" si="33"/>
        <v>259090.70356506857</v>
      </c>
      <c r="H268" s="8">
        <f t="shared" si="28"/>
        <v>7562.320207093564</v>
      </c>
      <c r="I268" s="8">
        <v>0</v>
      </c>
      <c r="J268" s="8">
        <v>0</v>
      </c>
      <c r="K268" s="8">
        <f t="shared" si="29"/>
        <v>7562.320207093564</v>
      </c>
      <c r="L268" s="8">
        <f t="shared" si="30"/>
        <v>6158.9122294494427</v>
      </c>
      <c r="M268" s="8">
        <f>G268*$C$10*$B$8</f>
        <v>1403.4079776441213</v>
      </c>
      <c r="N268" s="8">
        <f t="shared" si="31"/>
        <v>252931.79133561914</v>
      </c>
      <c r="O268" s="8">
        <f t="shared" si="34"/>
        <v>1121822.0058012253</v>
      </c>
      <c r="P268" s="2">
        <f t="shared" si="32"/>
        <v>1</v>
      </c>
    </row>
    <row r="269" spans="5:16" x14ac:dyDescent="0.3">
      <c r="E269" s="7">
        <v>264</v>
      </c>
      <c r="F269" s="10">
        <f>DATE(YEAR(F268),MONTH(F268)+IF($B$9="Monthly",1,0),DAY(F268)+IF($B$9="Biweekly",14,0))</f>
        <v>53267</v>
      </c>
      <c r="G269" s="8">
        <f t="shared" si="33"/>
        <v>252931.79133561914</v>
      </c>
      <c r="H269" s="8">
        <f t="shared" si="28"/>
        <v>7562.320207093564</v>
      </c>
      <c r="I269" s="8">
        <v>0</v>
      </c>
      <c r="J269" s="8">
        <v>0</v>
      </c>
      <c r="K269" s="8">
        <f t="shared" si="29"/>
        <v>7562.320207093564</v>
      </c>
      <c r="L269" s="8">
        <f t="shared" si="30"/>
        <v>6192.2730040256274</v>
      </c>
      <c r="M269" s="8">
        <f>G269*$C$10*$B$8</f>
        <v>1370.0472030679368</v>
      </c>
      <c r="N269" s="8">
        <f t="shared" si="31"/>
        <v>246739.51833159351</v>
      </c>
      <c r="O269" s="8">
        <f t="shared" si="34"/>
        <v>1123192.0530042932</v>
      </c>
      <c r="P269" s="2">
        <f t="shared" si="32"/>
        <v>1</v>
      </c>
    </row>
    <row r="270" spans="5:16" x14ac:dyDescent="0.3">
      <c r="E270" s="7">
        <v>265</v>
      </c>
      <c r="F270" s="10">
        <f>DATE(YEAR(F269),MONTH(F269)+IF($B$9="Monthly",1,0),DAY(F269)+IF($B$9="Biweekly",14,0))</f>
        <v>53297</v>
      </c>
      <c r="G270" s="8">
        <f t="shared" si="33"/>
        <v>246739.51833159351</v>
      </c>
      <c r="H270" s="8">
        <f t="shared" si="28"/>
        <v>7562.320207093564</v>
      </c>
      <c r="I270" s="8">
        <v>0</v>
      </c>
      <c r="J270" s="8">
        <v>0</v>
      </c>
      <c r="K270" s="8">
        <f t="shared" si="29"/>
        <v>7562.320207093564</v>
      </c>
      <c r="L270" s="8">
        <f t="shared" si="30"/>
        <v>6225.8144827974329</v>
      </c>
      <c r="M270" s="8">
        <f>G270*$C$10*$B$8</f>
        <v>1336.5057242961313</v>
      </c>
      <c r="N270" s="8">
        <f t="shared" si="31"/>
        <v>240513.70384879608</v>
      </c>
      <c r="O270" s="8">
        <f t="shared" si="34"/>
        <v>1124528.5587285894</v>
      </c>
      <c r="P270" s="2">
        <f t="shared" si="32"/>
        <v>1</v>
      </c>
    </row>
    <row r="271" spans="5:16" x14ac:dyDescent="0.3">
      <c r="E271" s="7">
        <v>266</v>
      </c>
      <c r="F271" s="10">
        <f>DATE(YEAR(F270),MONTH(F270)+IF($B$9="Monthly",1,0),DAY(F270)+IF($B$9="Biweekly",14,0))</f>
        <v>53328</v>
      </c>
      <c r="G271" s="8">
        <f t="shared" si="33"/>
        <v>240513.70384879608</v>
      </c>
      <c r="H271" s="8">
        <f t="shared" si="28"/>
        <v>7562.320207093564</v>
      </c>
      <c r="I271" s="8">
        <v>0</v>
      </c>
      <c r="J271" s="8">
        <v>0</v>
      </c>
      <c r="K271" s="8">
        <f t="shared" si="29"/>
        <v>7562.320207093564</v>
      </c>
      <c r="L271" s="8">
        <f t="shared" si="30"/>
        <v>6259.5376445792517</v>
      </c>
      <c r="M271" s="8">
        <f>G271*$C$10*$B$8</f>
        <v>1302.7825625143121</v>
      </c>
      <c r="N271" s="8">
        <f t="shared" si="31"/>
        <v>234254.16620421683</v>
      </c>
      <c r="O271" s="8">
        <f t="shared" si="34"/>
        <v>1125831.3412911037</v>
      </c>
      <c r="P271" s="2">
        <f t="shared" si="32"/>
        <v>1</v>
      </c>
    </row>
    <row r="272" spans="5:16" x14ac:dyDescent="0.3">
      <c r="E272" s="7">
        <v>267</v>
      </c>
      <c r="F272" s="10">
        <f>DATE(YEAR(F271),MONTH(F271)+IF($B$9="Monthly",1,0),DAY(F271)+IF($B$9="Biweekly",14,0))</f>
        <v>53359</v>
      </c>
      <c r="G272" s="8">
        <f t="shared" si="33"/>
        <v>234254.16620421683</v>
      </c>
      <c r="H272" s="8">
        <f t="shared" si="28"/>
        <v>7562.320207093564</v>
      </c>
      <c r="I272" s="8">
        <v>0</v>
      </c>
      <c r="J272" s="8">
        <v>0</v>
      </c>
      <c r="K272" s="8">
        <f t="shared" si="29"/>
        <v>7562.320207093564</v>
      </c>
      <c r="L272" s="8">
        <f t="shared" si="30"/>
        <v>6293.4434734873894</v>
      </c>
      <c r="M272" s="8">
        <f>G272*$C$10*$B$8</f>
        <v>1268.8767336061744</v>
      </c>
      <c r="N272" s="8">
        <f t="shared" si="31"/>
        <v>227960.72273072944</v>
      </c>
      <c r="O272" s="8">
        <f t="shared" si="34"/>
        <v>1127100.21802471</v>
      </c>
      <c r="P272" s="2">
        <f t="shared" si="32"/>
        <v>1</v>
      </c>
    </row>
    <row r="273" spans="5:16" x14ac:dyDescent="0.3">
      <c r="E273" s="7">
        <v>268</v>
      </c>
      <c r="F273" s="10">
        <f>DATE(YEAR(F272),MONTH(F272)+IF($B$9="Monthly",1,0),DAY(F272)+IF($B$9="Biweekly",14,0))</f>
        <v>53387</v>
      </c>
      <c r="G273" s="8">
        <f t="shared" si="33"/>
        <v>227960.72273072944</v>
      </c>
      <c r="H273" s="8">
        <f t="shared" si="28"/>
        <v>7562.320207093564</v>
      </c>
      <c r="I273" s="8">
        <v>0</v>
      </c>
      <c r="J273" s="8">
        <v>0</v>
      </c>
      <c r="K273" s="8">
        <f t="shared" si="29"/>
        <v>7562.320207093564</v>
      </c>
      <c r="L273" s="8">
        <f t="shared" si="30"/>
        <v>6327.532958968779</v>
      </c>
      <c r="M273" s="8">
        <f>G273*$C$10*$B$8</f>
        <v>1234.7872481247846</v>
      </c>
      <c r="N273" s="8">
        <f t="shared" si="31"/>
        <v>221633.18977176066</v>
      </c>
      <c r="O273" s="8">
        <f t="shared" si="34"/>
        <v>1128335.0052728348</v>
      </c>
      <c r="P273" s="2">
        <f t="shared" si="32"/>
        <v>1</v>
      </c>
    </row>
    <row r="274" spans="5:16" x14ac:dyDescent="0.3">
      <c r="E274" s="7">
        <v>269</v>
      </c>
      <c r="F274" s="10">
        <f>DATE(YEAR(F273),MONTH(F273)+IF($B$9="Monthly",1,0),DAY(F273)+IF($B$9="Biweekly",14,0))</f>
        <v>53418</v>
      </c>
      <c r="G274" s="8">
        <f t="shared" si="33"/>
        <v>221633.18977176066</v>
      </c>
      <c r="H274" s="8">
        <f t="shared" si="28"/>
        <v>7562.320207093564</v>
      </c>
      <c r="I274" s="8">
        <v>0</v>
      </c>
      <c r="J274" s="8">
        <v>0</v>
      </c>
      <c r="K274" s="8">
        <f t="shared" si="29"/>
        <v>7562.320207093564</v>
      </c>
      <c r="L274" s="8">
        <f t="shared" si="30"/>
        <v>6361.8070958298604</v>
      </c>
      <c r="M274" s="8">
        <f>G274*$C$10*$B$8</f>
        <v>1200.5131112637034</v>
      </c>
      <c r="N274" s="8">
        <f t="shared" si="31"/>
        <v>215271.3826759308</v>
      </c>
      <c r="O274" s="8">
        <f t="shared" si="34"/>
        <v>1129535.5183840985</v>
      </c>
      <c r="P274" s="2">
        <f t="shared" si="32"/>
        <v>1</v>
      </c>
    </row>
    <row r="275" spans="5:16" x14ac:dyDescent="0.3">
      <c r="E275" s="7">
        <v>270</v>
      </c>
      <c r="F275" s="10">
        <f>DATE(YEAR(F274),MONTH(F274)+IF($B$9="Monthly",1,0),DAY(F274)+IF($B$9="Biweekly",14,0))</f>
        <v>53448</v>
      </c>
      <c r="G275" s="8">
        <f t="shared" si="33"/>
        <v>215271.3826759308</v>
      </c>
      <c r="H275" s="8">
        <f t="shared" si="28"/>
        <v>7562.320207093564</v>
      </c>
      <c r="I275" s="8">
        <v>0</v>
      </c>
      <c r="J275" s="8">
        <v>0</v>
      </c>
      <c r="K275" s="8">
        <f t="shared" si="29"/>
        <v>7562.320207093564</v>
      </c>
      <c r="L275" s="8">
        <f t="shared" si="30"/>
        <v>6396.2668842656058</v>
      </c>
      <c r="M275" s="8">
        <f>G275*$C$10*$B$8</f>
        <v>1166.0533228279585</v>
      </c>
      <c r="N275" s="8">
        <f t="shared" si="31"/>
        <v>208875.11579166519</v>
      </c>
      <c r="O275" s="8">
        <f t="shared" si="34"/>
        <v>1130701.5717069265</v>
      </c>
      <c r="P275" s="2">
        <f t="shared" si="32"/>
        <v>1</v>
      </c>
    </row>
    <row r="276" spans="5:16" x14ac:dyDescent="0.3">
      <c r="E276" s="7">
        <v>271</v>
      </c>
      <c r="F276" s="10">
        <f>DATE(YEAR(F275),MONTH(F275)+IF($B$9="Monthly",1,0),DAY(F275)+IF($B$9="Biweekly",14,0))</f>
        <v>53479</v>
      </c>
      <c r="G276" s="8">
        <f t="shared" si="33"/>
        <v>208875.11579166519</v>
      </c>
      <c r="H276" s="8">
        <f t="shared" si="28"/>
        <v>7562.320207093564</v>
      </c>
      <c r="I276" s="8">
        <v>0</v>
      </c>
      <c r="J276" s="8">
        <v>0</v>
      </c>
      <c r="K276" s="8">
        <f t="shared" si="29"/>
        <v>7562.320207093564</v>
      </c>
      <c r="L276" s="8">
        <f t="shared" si="30"/>
        <v>6430.9133298887109</v>
      </c>
      <c r="M276" s="8">
        <f>G276*$C$10*$B$8</f>
        <v>1131.4068772048529</v>
      </c>
      <c r="N276" s="8">
        <f t="shared" si="31"/>
        <v>202444.20246177647</v>
      </c>
      <c r="O276" s="8">
        <f t="shared" si="34"/>
        <v>1131832.9785841312</v>
      </c>
      <c r="P276" s="2">
        <f t="shared" si="32"/>
        <v>1</v>
      </c>
    </row>
    <row r="277" spans="5:16" x14ac:dyDescent="0.3">
      <c r="E277" s="7">
        <v>272</v>
      </c>
      <c r="F277" s="10">
        <f>DATE(YEAR(F276),MONTH(F276)+IF($B$9="Monthly",1,0),DAY(F276)+IF($B$9="Biweekly",14,0))</f>
        <v>53509</v>
      </c>
      <c r="G277" s="8">
        <f t="shared" si="33"/>
        <v>202444.20246177647</v>
      </c>
      <c r="H277" s="8">
        <f t="shared" si="28"/>
        <v>7562.320207093564</v>
      </c>
      <c r="I277" s="8">
        <v>0</v>
      </c>
      <c r="J277" s="8">
        <v>0</v>
      </c>
      <c r="K277" s="8">
        <f t="shared" si="29"/>
        <v>7562.320207093564</v>
      </c>
      <c r="L277" s="8">
        <f t="shared" si="30"/>
        <v>6465.7474437589417</v>
      </c>
      <c r="M277" s="8">
        <f>G277*$C$10*$B$8</f>
        <v>1096.5727633346226</v>
      </c>
      <c r="N277" s="8">
        <f t="shared" si="31"/>
        <v>195978.45501801753</v>
      </c>
      <c r="O277" s="8">
        <f t="shared" si="34"/>
        <v>1132929.551347466</v>
      </c>
      <c r="P277" s="2">
        <f t="shared" si="32"/>
        <v>1</v>
      </c>
    </row>
    <row r="278" spans="5:16" x14ac:dyDescent="0.3">
      <c r="E278" s="7">
        <v>273</v>
      </c>
      <c r="F278" s="10">
        <f>DATE(YEAR(F277),MONTH(F277)+IF($B$9="Monthly",1,0),DAY(F277)+IF($B$9="Biweekly",14,0))</f>
        <v>53540</v>
      </c>
      <c r="G278" s="8">
        <f t="shared" si="33"/>
        <v>195978.45501801753</v>
      </c>
      <c r="H278" s="8">
        <f t="shared" si="28"/>
        <v>7562.320207093564</v>
      </c>
      <c r="I278" s="8">
        <v>0</v>
      </c>
      <c r="J278" s="8">
        <v>0</v>
      </c>
      <c r="K278" s="8">
        <f t="shared" si="29"/>
        <v>7562.320207093564</v>
      </c>
      <c r="L278" s="8">
        <f t="shared" si="30"/>
        <v>6500.7702424126355</v>
      </c>
      <c r="M278" s="8">
        <f>G278*$C$10*$B$8</f>
        <v>1061.5499646809283</v>
      </c>
      <c r="N278" s="8">
        <f t="shared" si="31"/>
        <v>189477.6847756049</v>
      </c>
      <c r="O278" s="8">
        <f t="shared" si="34"/>
        <v>1133991.101312147</v>
      </c>
      <c r="P278" s="2">
        <f t="shared" si="32"/>
        <v>1</v>
      </c>
    </row>
    <row r="279" spans="5:16" x14ac:dyDescent="0.3">
      <c r="E279" s="7">
        <v>274</v>
      </c>
      <c r="F279" s="10">
        <f>DATE(YEAR(F278),MONTH(F278)+IF($B$9="Monthly",1,0),DAY(F278)+IF($B$9="Biweekly",14,0))</f>
        <v>53571</v>
      </c>
      <c r="G279" s="8">
        <f t="shared" si="33"/>
        <v>189477.6847756049</v>
      </c>
      <c r="H279" s="8">
        <f t="shared" si="28"/>
        <v>7562.320207093564</v>
      </c>
      <c r="I279" s="8">
        <v>0</v>
      </c>
      <c r="J279" s="8">
        <v>0</v>
      </c>
      <c r="K279" s="8">
        <f t="shared" si="29"/>
        <v>7562.320207093564</v>
      </c>
      <c r="L279" s="8">
        <f t="shared" si="30"/>
        <v>6535.9827478923708</v>
      </c>
      <c r="M279" s="8">
        <f>G279*$C$10*$B$8</f>
        <v>1026.337459201193</v>
      </c>
      <c r="N279" s="8">
        <f t="shared" si="31"/>
        <v>182941.70202771251</v>
      </c>
      <c r="O279" s="8">
        <f t="shared" si="34"/>
        <v>1135017.4387713482</v>
      </c>
      <c r="P279" s="2">
        <f t="shared" si="32"/>
        <v>1</v>
      </c>
    </row>
    <row r="280" spans="5:16" x14ac:dyDescent="0.3">
      <c r="E280" s="7">
        <v>275</v>
      </c>
      <c r="F280" s="10">
        <f>DATE(YEAR(F279),MONTH(F279)+IF($B$9="Monthly",1,0),DAY(F279)+IF($B$9="Biweekly",14,0))</f>
        <v>53601</v>
      </c>
      <c r="G280" s="8">
        <f t="shared" si="33"/>
        <v>182941.70202771251</v>
      </c>
      <c r="H280" s="8">
        <f t="shared" si="28"/>
        <v>7562.320207093564</v>
      </c>
      <c r="I280" s="8">
        <v>0</v>
      </c>
      <c r="J280" s="8">
        <v>0</v>
      </c>
      <c r="K280" s="8">
        <f t="shared" si="29"/>
        <v>7562.320207093564</v>
      </c>
      <c r="L280" s="8">
        <f t="shared" si="30"/>
        <v>6571.3859877767882</v>
      </c>
      <c r="M280" s="8">
        <f>G280*$C$10*$B$8</f>
        <v>990.93421931677619</v>
      </c>
      <c r="N280" s="8">
        <f t="shared" si="31"/>
        <v>176370.31603993571</v>
      </c>
      <c r="O280" s="8">
        <f t="shared" si="34"/>
        <v>1136008.372990665</v>
      </c>
      <c r="P280" s="2">
        <f t="shared" si="32"/>
        <v>1</v>
      </c>
    </row>
    <row r="281" spans="5:16" x14ac:dyDescent="0.3">
      <c r="E281" s="7">
        <v>276</v>
      </c>
      <c r="F281" s="10">
        <f>DATE(YEAR(F280),MONTH(F280)+IF($B$9="Monthly",1,0),DAY(F280)+IF($B$9="Biweekly",14,0))</f>
        <v>53632</v>
      </c>
      <c r="G281" s="8">
        <f t="shared" si="33"/>
        <v>176370.31603993571</v>
      </c>
      <c r="H281" s="8">
        <f t="shared" si="28"/>
        <v>7562.320207093564</v>
      </c>
      <c r="I281" s="8">
        <v>0</v>
      </c>
      <c r="J281" s="8">
        <v>0</v>
      </c>
      <c r="K281" s="8">
        <f t="shared" si="29"/>
        <v>7562.320207093564</v>
      </c>
      <c r="L281" s="8">
        <f t="shared" si="30"/>
        <v>6606.9809952105788</v>
      </c>
      <c r="M281" s="8">
        <f>G281*$C$10*$B$8</f>
        <v>955.33921188298507</v>
      </c>
      <c r="N281" s="8">
        <f t="shared" si="31"/>
        <v>169763.33504472513</v>
      </c>
      <c r="O281" s="8">
        <f t="shared" si="34"/>
        <v>1136963.712202548</v>
      </c>
      <c r="P281" s="2">
        <f t="shared" si="32"/>
        <v>1</v>
      </c>
    </row>
    <row r="282" spans="5:16" x14ac:dyDescent="0.3">
      <c r="E282" s="7">
        <v>277</v>
      </c>
      <c r="F282" s="10">
        <f>DATE(YEAR(F281),MONTH(F281)+IF($B$9="Monthly",1,0),DAY(F281)+IF($B$9="Biweekly",14,0))</f>
        <v>53662</v>
      </c>
      <c r="G282" s="8">
        <f t="shared" si="33"/>
        <v>169763.33504472513</v>
      </c>
      <c r="H282" s="8">
        <f t="shared" si="28"/>
        <v>7562.320207093564</v>
      </c>
      <c r="I282" s="8">
        <v>0</v>
      </c>
      <c r="J282" s="8">
        <v>0</v>
      </c>
      <c r="K282" s="8">
        <f t="shared" si="29"/>
        <v>7562.320207093564</v>
      </c>
      <c r="L282" s="8">
        <f t="shared" si="30"/>
        <v>6642.7688089346366</v>
      </c>
      <c r="M282" s="8">
        <f>G282*$C$10*$B$8</f>
        <v>919.55139815892778</v>
      </c>
      <c r="N282" s="8">
        <f t="shared" si="31"/>
        <v>163120.56623579049</v>
      </c>
      <c r="O282" s="8">
        <f t="shared" si="34"/>
        <v>1137883.2636007071</v>
      </c>
      <c r="P282" s="2">
        <f t="shared" si="32"/>
        <v>1</v>
      </c>
    </row>
    <row r="283" spans="5:16" x14ac:dyDescent="0.3">
      <c r="E283" s="7">
        <v>278</v>
      </c>
      <c r="F283" s="10">
        <f>DATE(YEAR(F282),MONTH(F282)+IF($B$9="Monthly",1,0),DAY(F282)+IF($B$9="Biweekly",14,0))</f>
        <v>53693</v>
      </c>
      <c r="G283" s="8">
        <f t="shared" si="33"/>
        <v>163120.56623579049</v>
      </c>
      <c r="H283" s="8">
        <f t="shared" si="28"/>
        <v>7562.320207093564</v>
      </c>
      <c r="I283" s="8">
        <v>0</v>
      </c>
      <c r="J283" s="8">
        <v>0</v>
      </c>
      <c r="K283" s="8">
        <f t="shared" si="29"/>
        <v>7562.320207093564</v>
      </c>
      <c r="L283" s="8">
        <f t="shared" si="30"/>
        <v>6678.750473316366</v>
      </c>
      <c r="M283" s="8">
        <f>G283*$C$10*$B$8</f>
        <v>883.56973377719851</v>
      </c>
      <c r="N283" s="8">
        <f t="shared" si="31"/>
        <v>156441.81576247414</v>
      </c>
      <c r="O283" s="8">
        <f t="shared" si="34"/>
        <v>1138766.8333344841</v>
      </c>
      <c r="P283" s="2">
        <f t="shared" si="32"/>
        <v>1</v>
      </c>
    </row>
    <row r="284" spans="5:16" x14ac:dyDescent="0.3">
      <c r="E284" s="7">
        <v>279</v>
      </c>
      <c r="F284" s="10">
        <f>DATE(YEAR(F283),MONTH(F283)+IF($B$9="Monthly",1,0),DAY(F283)+IF($B$9="Biweekly",14,0))</f>
        <v>53724</v>
      </c>
      <c r="G284" s="8">
        <f t="shared" si="33"/>
        <v>156441.81576247414</v>
      </c>
      <c r="H284" s="8">
        <f t="shared" si="28"/>
        <v>7562.320207093564</v>
      </c>
      <c r="I284" s="8">
        <v>0</v>
      </c>
      <c r="J284" s="8">
        <v>0</v>
      </c>
      <c r="K284" s="8">
        <f t="shared" si="29"/>
        <v>7562.320207093564</v>
      </c>
      <c r="L284" s="8">
        <f t="shared" si="30"/>
        <v>6714.9270383801622</v>
      </c>
      <c r="M284" s="8">
        <f>G284*$C$10*$B$8</f>
        <v>847.39316871340168</v>
      </c>
      <c r="N284" s="8">
        <f t="shared" si="31"/>
        <v>149726.88872409399</v>
      </c>
      <c r="O284" s="8">
        <f t="shared" si="34"/>
        <v>1139614.2265031976</v>
      </c>
      <c r="P284" s="2">
        <f t="shared" si="32"/>
        <v>1</v>
      </c>
    </row>
    <row r="285" spans="5:16" x14ac:dyDescent="0.3">
      <c r="E285" s="7">
        <v>280</v>
      </c>
      <c r="F285" s="10">
        <f>DATE(YEAR(F284),MONTH(F284)+IF($B$9="Monthly",1,0),DAY(F284)+IF($B$9="Biweekly",14,0))</f>
        <v>53752</v>
      </c>
      <c r="G285" s="8">
        <f t="shared" si="33"/>
        <v>149726.88872409399</v>
      </c>
      <c r="H285" s="8">
        <f t="shared" si="28"/>
        <v>7562.320207093564</v>
      </c>
      <c r="I285" s="8">
        <v>0</v>
      </c>
      <c r="J285" s="8">
        <v>0</v>
      </c>
      <c r="K285" s="8">
        <f t="shared" si="29"/>
        <v>7562.320207093564</v>
      </c>
      <c r="L285" s="8">
        <f t="shared" si="30"/>
        <v>6751.2995598380548</v>
      </c>
      <c r="M285" s="8">
        <f>G285*$C$10*$B$8</f>
        <v>811.02064725550918</v>
      </c>
      <c r="N285" s="8">
        <f t="shared" si="31"/>
        <v>142975.58916425594</v>
      </c>
      <c r="O285" s="8">
        <f t="shared" si="34"/>
        <v>1140425.247150453</v>
      </c>
      <c r="P285" s="2">
        <f t="shared" si="32"/>
        <v>1</v>
      </c>
    </row>
    <row r="286" spans="5:16" x14ac:dyDescent="0.3">
      <c r="E286" s="7">
        <v>281</v>
      </c>
      <c r="F286" s="10">
        <f>DATE(YEAR(F285),MONTH(F285)+IF($B$9="Monthly",1,0),DAY(F285)+IF($B$9="Biweekly",14,0))</f>
        <v>53783</v>
      </c>
      <c r="G286" s="8">
        <f t="shared" si="33"/>
        <v>142975.58916425594</v>
      </c>
      <c r="H286" s="8">
        <f t="shared" si="28"/>
        <v>7562.320207093564</v>
      </c>
      <c r="I286" s="8">
        <v>0</v>
      </c>
      <c r="J286" s="8">
        <v>0</v>
      </c>
      <c r="K286" s="8">
        <f t="shared" si="29"/>
        <v>7562.320207093564</v>
      </c>
      <c r="L286" s="8">
        <f t="shared" si="30"/>
        <v>6787.8690991205112</v>
      </c>
      <c r="M286" s="8">
        <f>G286*$C$10*$B$8</f>
        <v>774.45110797305301</v>
      </c>
      <c r="N286" s="8">
        <f t="shared" si="31"/>
        <v>136187.72006513542</v>
      </c>
      <c r="O286" s="8">
        <f t="shared" si="34"/>
        <v>1141199.698258426</v>
      </c>
      <c r="P286" s="2">
        <f t="shared" si="32"/>
        <v>1</v>
      </c>
    </row>
    <row r="287" spans="5:16" x14ac:dyDescent="0.3">
      <c r="E287" s="7">
        <v>282</v>
      </c>
      <c r="F287" s="10">
        <f>DATE(YEAR(F286),MONTH(F286)+IF($B$9="Monthly",1,0),DAY(F286)+IF($B$9="Biweekly",14,0))</f>
        <v>53813</v>
      </c>
      <c r="G287" s="8">
        <f t="shared" si="33"/>
        <v>136187.72006513542</v>
      </c>
      <c r="H287" s="8">
        <f t="shared" si="28"/>
        <v>7562.320207093564</v>
      </c>
      <c r="I287" s="8">
        <v>0</v>
      </c>
      <c r="J287" s="8">
        <v>0</v>
      </c>
      <c r="K287" s="8">
        <f t="shared" si="29"/>
        <v>7562.320207093564</v>
      </c>
      <c r="L287" s="8">
        <f t="shared" si="30"/>
        <v>6824.6367234074141</v>
      </c>
      <c r="M287" s="8">
        <f>G287*$C$10*$B$8</f>
        <v>737.68348368615011</v>
      </c>
      <c r="N287" s="8">
        <f t="shared" si="31"/>
        <v>129363.08334172801</v>
      </c>
      <c r="O287" s="8">
        <f t="shared" si="34"/>
        <v>1141937.3817421121</v>
      </c>
      <c r="P287" s="2">
        <f t="shared" si="32"/>
        <v>1</v>
      </c>
    </row>
    <row r="288" spans="5:16" x14ac:dyDescent="0.3">
      <c r="E288" s="7">
        <v>283</v>
      </c>
      <c r="F288" s="10">
        <f>DATE(YEAR(F287),MONTH(F287)+IF($B$9="Monthly",1,0),DAY(F287)+IF($B$9="Biweekly",14,0))</f>
        <v>53844</v>
      </c>
      <c r="G288" s="8">
        <f t="shared" si="33"/>
        <v>129363.08334172801</v>
      </c>
      <c r="H288" s="8">
        <f t="shared" si="28"/>
        <v>7562.320207093564</v>
      </c>
      <c r="I288" s="8">
        <v>0</v>
      </c>
      <c r="J288" s="8">
        <v>0</v>
      </c>
      <c r="K288" s="8">
        <f t="shared" si="29"/>
        <v>7562.320207093564</v>
      </c>
      <c r="L288" s="8">
        <f t="shared" si="30"/>
        <v>6861.6035056592045</v>
      </c>
      <c r="M288" s="8">
        <f>G288*$C$10*$B$8</f>
        <v>700.71670143435995</v>
      </c>
      <c r="N288" s="8">
        <f t="shared" si="31"/>
        <v>122501.4798360688</v>
      </c>
      <c r="O288" s="8">
        <f t="shared" si="34"/>
        <v>1142638.0984435466</v>
      </c>
      <c r="P288" s="2">
        <f t="shared" si="32"/>
        <v>1</v>
      </c>
    </row>
    <row r="289" spans="5:16" x14ac:dyDescent="0.3">
      <c r="E289" s="7">
        <v>284</v>
      </c>
      <c r="F289" s="10">
        <f>DATE(YEAR(F288),MONTH(F288)+IF($B$9="Monthly",1,0),DAY(F288)+IF($B$9="Biweekly",14,0))</f>
        <v>53874</v>
      </c>
      <c r="G289" s="8">
        <f t="shared" si="33"/>
        <v>122501.4798360688</v>
      </c>
      <c r="H289" s="8">
        <f t="shared" si="28"/>
        <v>7562.320207093564</v>
      </c>
      <c r="I289" s="8">
        <v>0</v>
      </c>
      <c r="J289" s="8">
        <v>0</v>
      </c>
      <c r="K289" s="8">
        <f t="shared" si="29"/>
        <v>7562.320207093564</v>
      </c>
      <c r="L289" s="8">
        <f t="shared" si="30"/>
        <v>6898.770524648191</v>
      </c>
      <c r="M289" s="8">
        <f>G289*$C$10*$B$8</f>
        <v>663.5496824453727</v>
      </c>
      <c r="N289" s="8">
        <f t="shared" si="31"/>
        <v>115602.70931142061</v>
      </c>
      <c r="O289" s="8">
        <f t="shared" si="34"/>
        <v>1143301.6481259919</v>
      </c>
      <c r="P289" s="2">
        <f t="shared" si="32"/>
        <v>1</v>
      </c>
    </row>
    <row r="290" spans="5:16" x14ac:dyDescent="0.3">
      <c r="E290" s="7">
        <v>285</v>
      </c>
      <c r="F290" s="10">
        <f>DATE(YEAR(F289),MONTH(F289)+IF($B$9="Monthly",1,0),DAY(F289)+IF($B$9="Biweekly",14,0))</f>
        <v>53905</v>
      </c>
      <c r="G290" s="8">
        <f t="shared" si="33"/>
        <v>115602.70931142061</v>
      </c>
      <c r="H290" s="8">
        <f t="shared" si="28"/>
        <v>7562.320207093564</v>
      </c>
      <c r="I290" s="8">
        <v>0</v>
      </c>
      <c r="J290" s="8">
        <v>0</v>
      </c>
      <c r="K290" s="8">
        <f t="shared" si="29"/>
        <v>7562.320207093564</v>
      </c>
      <c r="L290" s="8">
        <f t="shared" si="30"/>
        <v>6936.1388649900355</v>
      </c>
      <c r="M290" s="8">
        <f>G290*$C$10*$B$8</f>
        <v>626.18134210352832</v>
      </c>
      <c r="N290" s="8">
        <f t="shared" si="31"/>
        <v>108666.57044643057</v>
      </c>
      <c r="O290" s="8">
        <f t="shared" si="34"/>
        <v>1143927.8294680954</v>
      </c>
      <c r="P290" s="2">
        <f t="shared" si="32"/>
        <v>1</v>
      </c>
    </row>
    <row r="291" spans="5:16" x14ac:dyDescent="0.3">
      <c r="E291" s="7">
        <v>286</v>
      </c>
      <c r="F291" s="10">
        <f>DATE(YEAR(F290),MONTH(F290)+IF($B$9="Monthly",1,0),DAY(F290)+IF($B$9="Biweekly",14,0))</f>
        <v>53936</v>
      </c>
      <c r="G291" s="8">
        <f t="shared" si="33"/>
        <v>108666.57044643057</v>
      </c>
      <c r="H291" s="8">
        <f t="shared" si="28"/>
        <v>7562.320207093564</v>
      </c>
      <c r="I291" s="8">
        <v>0</v>
      </c>
      <c r="J291" s="8">
        <v>0</v>
      </c>
      <c r="K291" s="8">
        <f t="shared" si="29"/>
        <v>7562.320207093564</v>
      </c>
      <c r="L291" s="8">
        <f t="shared" si="30"/>
        <v>6973.7096171753983</v>
      </c>
      <c r="M291" s="8">
        <f>G291*$C$10*$B$8</f>
        <v>588.6105899181656</v>
      </c>
      <c r="N291" s="8">
        <f t="shared" si="31"/>
        <v>101692.86082925518</v>
      </c>
      <c r="O291" s="8">
        <f t="shared" si="34"/>
        <v>1144516.4400580137</v>
      </c>
      <c r="P291" s="2">
        <f t="shared" si="32"/>
        <v>1</v>
      </c>
    </row>
    <row r="292" spans="5:16" x14ac:dyDescent="0.3">
      <c r="E292" s="7">
        <v>287</v>
      </c>
      <c r="F292" s="10">
        <f>DATE(YEAR(F291),MONTH(F291)+IF($B$9="Monthly",1,0),DAY(F291)+IF($B$9="Biweekly",14,0))</f>
        <v>53966</v>
      </c>
      <c r="G292" s="8">
        <f t="shared" si="33"/>
        <v>101692.86082925518</v>
      </c>
      <c r="H292" s="8">
        <f t="shared" si="28"/>
        <v>7562.320207093564</v>
      </c>
      <c r="I292" s="8">
        <v>0</v>
      </c>
      <c r="J292" s="8">
        <v>0</v>
      </c>
      <c r="K292" s="8">
        <f t="shared" si="29"/>
        <v>7562.320207093564</v>
      </c>
      <c r="L292" s="8">
        <f t="shared" si="30"/>
        <v>7011.483877601765</v>
      </c>
      <c r="M292" s="8">
        <f>G292*$C$10*$B$8</f>
        <v>550.83632949179889</v>
      </c>
      <c r="N292" s="8">
        <f t="shared" si="31"/>
        <v>94681.376951653408</v>
      </c>
      <c r="O292" s="8">
        <f t="shared" si="34"/>
        <v>1145067.2763875055</v>
      </c>
      <c r="P292" s="2">
        <f t="shared" si="32"/>
        <v>1</v>
      </c>
    </row>
    <row r="293" spans="5:16" x14ac:dyDescent="0.3">
      <c r="E293" s="7">
        <v>288</v>
      </c>
      <c r="F293" s="10">
        <f>DATE(YEAR(F292),MONTH(F292)+IF($B$9="Monthly",1,0),DAY(F292)+IF($B$9="Biweekly",14,0))</f>
        <v>53997</v>
      </c>
      <c r="G293" s="8">
        <f t="shared" si="33"/>
        <v>94681.376951653408</v>
      </c>
      <c r="H293" s="8">
        <f t="shared" si="28"/>
        <v>7562.320207093564</v>
      </c>
      <c r="I293" s="8">
        <v>0</v>
      </c>
      <c r="J293" s="8">
        <v>0</v>
      </c>
      <c r="K293" s="8">
        <f t="shared" si="29"/>
        <v>7562.320207093564</v>
      </c>
      <c r="L293" s="8">
        <f t="shared" si="30"/>
        <v>7049.4627486054414</v>
      </c>
      <c r="M293" s="8">
        <f>G293*$C$10*$B$8</f>
        <v>512.85745848812269</v>
      </c>
      <c r="N293" s="8">
        <f t="shared" si="31"/>
        <v>87631.914203047971</v>
      </c>
      <c r="O293" s="8">
        <f t="shared" si="34"/>
        <v>1145580.1338459936</v>
      </c>
      <c r="P293" s="2">
        <f t="shared" si="32"/>
        <v>1</v>
      </c>
    </row>
    <row r="294" spans="5:16" x14ac:dyDescent="0.3">
      <c r="E294" s="7">
        <v>289</v>
      </c>
      <c r="F294" s="10">
        <f>DATE(YEAR(F293),MONTH(F293)+IF($B$9="Monthly",1,0),DAY(F293)+IF($B$9="Biweekly",14,0))</f>
        <v>54027</v>
      </c>
      <c r="G294" s="8">
        <f t="shared" si="33"/>
        <v>87631.914203047971</v>
      </c>
      <c r="H294" s="8">
        <f t="shared" si="28"/>
        <v>7562.320207093564</v>
      </c>
      <c r="I294" s="8">
        <v>0</v>
      </c>
      <c r="J294" s="8">
        <v>0</v>
      </c>
      <c r="K294" s="8">
        <f t="shared" si="29"/>
        <v>7562.320207093564</v>
      </c>
      <c r="L294" s="8">
        <f t="shared" si="30"/>
        <v>7087.6473384937208</v>
      </c>
      <c r="M294" s="8">
        <f>G294*$C$10*$B$8</f>
        <v>474.67286859984318</v>
      </c>
      <c r="N294" s="8">
        <f t="shared" si="31"/>
        <v>80544.266864554244</v>
      </c>
      <c r="O294" s="8">
        <f t="shared" si="34"/>
        <v>1146054.8067145934</v>
      </c>
      <c r="P294" s="2">
        <f t="shared" si="32"/>
        <v>1</v>
      </c>
    </row>
    <row r="295" spans="5:16" x14ac:dyDescent="0.3">
      <c r="E295" s="7">
        <v>290</v>
      </c>
      <c r="F295" s="10">
        <f>DATE(YEAR(F294),MONTH(F294)+IF($B$9="Monthly",1,0),DAY(F294)+IF($B$9="Biweekly",14,0))</f>
        <v>54058</v>
      </c>
      <c r="G295" s="8">
        <f t="shared" si="33"/>
        <v>80544.266864554244</v>
      </c>
      <c r="H295" s="8">
        <f t="shared" si="28"/>
        <v>7562.320207093564</v>
      </c>
      <c r="I295" s="8">
        <v>0</v>
      </c>
      <c r="J295" s="8">
        <v>0</v>
      </c>
      <c r="K295" s="8">
        <f t="shared" si="29"/>
        <v>7562.320207093564</v>
      </c>
      <c r="L295" s="8">
        <f t="shared" si="30"/>
        <v>7126.0387615772288</v>
      </c>
      <c r="M295" s="8">
        <f>G295*$C$10*$B$8</f>
        <v>436.28144551633551</v>
      </c>
      <c r="N295" s="8">
        <f t="shared" si="31"/>
        <v>73418.228102977009</v>
      </c>
      <c r="O295" s="8">
        <f t="shared" si="34"/>
        <v>1146491.0881601097</v>
      </c>
      <c r="P295" s="2">
        <f t="shared" si="32"/>
        <v>1</v>
      </c>
    </row>
    <row r="296" spans="5:16" x14ac:dyDescent="0.3">
      <c r="E296" s="7">
        <v>291</v>
      </c>
      <c r="F296" s="10">
        <f>DATE(YEAR(F295),MONTH(F295)+IF($B$9="Monthly",1,0),DAY(F295)+IF($B$9="Biweekly",14,0))</f>
        <v>54089</v>
      </c>
      <c r="G296" s="8">
        <f t="shared" si="33"/>
        <v>73418.228102977009</v>
      </c>
      <c r="H296" s="8">
        <f t="shared" si="28"/>
        <v>7562.320207093564</v>
      </c>
      <c r="I296" s="8">
        <v>0</v>
      </c>
      <c r="J296" s="8">
        <v>0</v>
      </c>
      <c r="K296" s="8">
        <f t="shared" si="29"/>
        <v>7562.320207093564</v>
      </c>
      <c r="L296" s="8">
        <f t="shared" si="30"/>
        <v>7164.6381382024383</v>
      </c>
      <c r="M296" s="8">
        <f>G296*$C$10*$B$8</f>
        <v>397.68206889112543</v>
      </c>
      <c r="N296" s="8">
        <f t="shared" si="31"/>
        <v>66253.589964774568</v>
      </c>
      <c r="O296" s="8">
        <f t="shared" si="34"/>
        <v>1146888.7702290008</v>
      </c>
      <c r="P296" s="2">
        <f t="shared" si="32"/>
        <v>1</v>
      </c>
    </row>
    <row r="297" spans="5:16" x14ac:dyDescent="0.3">
      <c r="E297" s="7">
        <v>292</v>
      </c>
      <c r="F297" s="10">
        <f>DATE(YEAR(F296),MONTH(F296)+IF($B$9="Monthly",1,0),DAY(F296)+IF($B$9="Biweekly",14,0))</f>
        <v>54118</v>
      </c>
      <c r="G297" s="8">
        <f t="shared" si="33"/>
        <v>66253.589964774568</v>
      </c>
      <c r="H297" s="8">
        <f t="shared" si="28"/>
        <v>7562.320207093564</v>
      </c>
      <c r="I297" s="8">
        <v>0</v>
      </c>
      <c r="J297" s="8">
        <v>0</v>
      </c>
      <c r="K297" s="8">
        <f t="shared" si="29"/>
        <v>7562.320207093564</v>
      </c>
      <c r="L297" s="8">
        <f t="shared" si="30"/>
        <v>7203.4465947843682</v>
      </c>
      <c r="M297" s="8">
        <f>G297*$C$10*$B$8</f>
        <v>358.87361230919561</v>
      </c>
      <c r="N297" s="8">
        <f t="shared" si="31"/>
        <v>59050.143369990197</v>
      </c>
      <c r="O297" s="8">
        <f t="shared" si="34"/>
        <v>1147247.6438413099</v>
      </c>
      <c r="P297" s="2">
        <f t="shared" si="32"/>
        <v>1</v>
      </c>
    </row>
    <row r="298" spans="5:16" x14ac:dyDescent="0.3">
      <c r="E298" s="7">
        <v>293</v>
      </c>
      <c r="F298" s="10">
        <f>DATE(YEAR(F297),MONTH(F297)+IF($B$9="Monthly",1,0),DAY(F297)+IF($B$9="Biweekly",14,0))</f>
        <v>54149</v>
      </c>
      <c r="G298" s="8">
        <f t="shared" si="33"/>
        <v>59050.143369990197</v>
      </c>
      <c r="H298" s="8">
        <f t="shared" si="28"/>
        <v>7562.320207093564</v>
      </c>
      <c r="I298" s="8">
        <v>0</v>
      </c>
      <c r="J298" s="8">
        <v>0</v>
      </c>
      <c r="K298" s="8">
        <f t="shared" si="29"/>
        <v>7562.320207093564</v>
      </c>
      <c r="L298" s="8">
        <f t="shared" si="30"/>
        <v>7242.46526383945</v>
      </c>
      <c r="M298" s="8">
        <f>G298*$C$10*$B$8</f>
        <v>319.85494325411361</v>
      </c>
      <c r="N298" s="8">
        <f t="shared" si="31"/>
        <v>51807.67810615075</v>
      </c>
      <c r="O298" s="8">
        <f t="shared" si="34"/>
        <v>1147567.498784564</v>
      </c>
      <c r="P298" s="2">
        <f t="shared" si="32"/>
        <v>1</v>
      </c>
    </row>
    <row r="299" spans="5:16" x14ac:dyDescent="0.3">
      <c r="E299" s="7">
        <v>294</v>
      </c>
      <c r="F299" s="10">
        <f>DATE(YEAR(F298),MONTH(F298)+IF($B$9="Monthly",1,0),DAY(F298)+IF($B$9="Biweekly",14,0))</f>
        <v>54179</v>
      </c>
      <c r="G299" s="8">
        <f t="shared" si="33"/>
        <v>51807.67810615075</v>
      </c>
      <c r="H299" s="8">
        <f t="shared" si="28"/>
        <v>7562.320207093564</v>
      </c>
      <c r="I299" s="8">
        <v>0</v>
      </c>
      <c r="J299" s="8">
        <v>0</v>
      </c>
      <c r="K299" s="8">
        <f t="shared" si="29"/>
        <v>7562.320207093564</v>
      </c>
      <c r="L299" s="8">
        <f t="shared" si="30"/>
        <v>7281.6952840185804</v>
      </c>
      <c r="M299" s="8">
        <f>G299*$C$10*$B$8</f>
        <v>280.6249230749832</v>
      </c>
      <c r="N299" s="8">
        <f t="shared" si="31"/>
        <v>44525.982822132166</v>
      </c>
      <c r="O299" s="8">
        <f t="shared" si="34"/>
        <v>1147848.1237076391</v>
      </c>
      <c r="P299" s="2">
        <f t="shared" si="32"/>
        <v>1</v>
      </c>
    </row>
    <row r="300" spans="5:16" x14ac:dyDescent="0.3">
      <c r="E300" s="7">
        <v>295</v>
      </c>
      <c r="F300" s="10">
        <f>DATE(YEAR(F299),MONTH(F299)+IF($B$9="Monthly",1,0),DAY(F299)+IF($B$9="Biweekly",14,0))</f>
        <v>54210</v>
      </c>
      <c r="G300" s="8">
        <f t="shared" si="33"/>
        <v>44525.982822132166</v>
      </c>
      <c r="H300" s="8">
        <f t="shared" si="28"/>
        <v>7562.320207093564</v>
      </c>
      <c r="I300" s="8">
        <v>0</v>
      </c>
      <c r="J300" s="8">
        <v>0</v>
      </c>
      <c r="K300" s="8">
        <f t="shared" si="29"/>
        <v>7562.320207093564</v>
      </c>
      <c r="L300" s="8">
        <f t="shared" si="30"/>
        <v>7321.1378001403482</v>
      </c>
      <c r="M300" s="8">
        <f>G300*$C$10*$B$8</f>
        <v>241.18240695321589</v>
      </c>
      <c r="N300" s="8">
        <f t="shared" si="31"/>
        <v>37204.845021991816</v>
      </c>
      <c r="O300" s="8">
        <f t="shared" si="34"/>
        <v>1148089.3061145924</v>
      </c>
      <c r="P300" s="2">
        <f t="shared" si="32"/>
        <v>1</v>
      </c>
    </row>
    <row r="301" spans="5:16" x14ac:dyDescent="0.3">
      <c r="E301" s="7">
        <v>296</v>
      </c>
      <c r="F301" s="10">
        <f>DATE(YEAR(F300),MONTH(F300)+IF($B$9="Monthly",1,0),DAY(F300)+IF($B$9="Biweekly",14,0))</f>
        <v>54240</v>
      </c>
      <c r="G301" s="8">
        <f t="shared" si="33"/>
        <v>37204.845021991816</v>
      </c>
      <c r="H301" s="8">
        <f t="shared" si="28"/>
        <v>7562.320207093564</v>
      </c>
      <c r="I301" s="8">
        <v>0</v>
      </c>
      <c r="J301" s="8">
        <v>0</v>
      </c>
      <c r="K301" s="8">
        <f t="shared" si="29"/>
        <v>7562.320207093564</v>
      </c>
      <c r="L301" s="8">
        <f t="shared" si="30"/>
        <v>7360.7939632244415</v>
      </c>
      <c r="M301" s="8">
        <f>G301*$C$10*$B$8</f>
        <v>201.52624386912234</v>
      </c>
      <c r="N301" s="8">
        <f t="shared" si="31"/>
        <v>29844.051058767374</v>
      </c>
      <c r="O301" s="8">
        <f t="shared" si="34"/>
        <v>1148290.8323584616</v>
      </c>
      <c r="P301" s="2">
        <f t="shared" si="32"/>
        <v>1</v>
      </c>
    </row>
    <row r="302" spans="5:16" x14ac:dyDescent="0.3">
      <c r="E302" s="7">
        <v>297</v>
      </c>
      <c r="F302" s="10">
        <f>DATE(YEAR(F301),MONTH(F301)+IF($B$9="Monthly",1,0),DAY(F301)+IF($B$9="Biweekly",14,0))</f>
        <v>54271</v>
      </c>
      <c r="G302" s="8">
        <f t="shared" si="33"/>
        <v>29844.051058767374</v>
      </c>
      <c r="H302" s="8">
        <f t="shared" si="28"/>
        <v>7562.320207093564</v>
      </c>
      <c r="I302" s="8">
        <v>0</v>
      </c>
      <c r="J302" s="8">
        <v>0</v>
      </c>
      <c r="K302" s="8">
        <f t="shared" si="29"/>
        <v>7562.320207093564</v>
      </c>
      <c r="L302" s="8">
        <f t="shared" si="30"/>
        <v>7400.6649305252404</v>
      </c>
      <c r="M302" s="8">
        <f>G302*$C$10*$B$8</f>
        <v>161.65527656832327</v>
      </c>
      <c r="N302" s="8">
        <f t="shared" si="31"/>
        <v>22443.386128242135</v>
      </c>
      <c r="O302" s="8">
        <f t="shared" si="34"/>
        <v>1148452.4876350299</v>
      </c>
      <c r="P302" s="2">
        <f t="shared" si="32"/>
        <v>1</v>
      </c>
    </row>
    <row r="303" spans="5:16" x14ac:dyDescent="0.3">
      <c r="E303" s="7">
        <v>298</v>
      </c>
      <c r="F303" s="10">
        <f>DATE(YEAR(F302),MONTH(F302)+IF($B$9="Monthly",1,0),DAY(F302)+IF($B$9="Biweekly",14,0))</f>
        <v>54302</v>
      </c>
      <c r="G303" s="8">
        <f t="shared" si="33"/>
        <v>22443.386128242135</v>
      </c>
      <c r="H303" s="8">
        <f t="shared" si="28"/>
        <v>7562.320207093564</v>
      </c>
      <c r="I303" s="8">
        <v>0</v>
      </c>
      <c r="J303" s="8">
        <v>0</v>
      </c>
      <c r="K303" s="8">
        <f t="shared" si="29"/>
        <v>7562.320207093564</v>
      </c>
      <c r="L303" s="8">
        <f t="shared" si="30"/>
        <v>7440.7518655655858</v>
      </c>
      <c r="M303" s="8">
        <f>G303*$C$10*$B$8</f>
        <v>121.56834152797822</v>
      </c>
      <c r="N303" s="8">
        <f t="shared" si="31"/>
        <v>15002.634262676549</v>
      </c>
      <c r="O303" s="8">
        <f t="shared" si="34"/>
        <v>1148574.055976558</v>
      </c>
      <c r="P303" s="2">
        <f t="shared" si="32"/>
        <v>1</v>
      </c>
    </row>
    <row r="304" spans="5:16" x14ac:dyDescent="0.3">
      <c r="E304" s="7">
        <v>299</v>
      </c>
      <c r="F304" s="10">
        <f>DATE(YEAR(F303),MONTH(F303)+IF($B$9="Monthly",1,0),DAY(F303)+IF($B$9="Biweekly",14,0))</f>
        <v>54332</v>
      </c>
      <c r="G304" s="8">
        <f t="shared" si="33"/>
        <v>15002.634262676549</v>
      </c>
      <c r="H304" s="8">
        <f t="shared" si="28"/>
        <v>7562.320207093564</v>
      </c>
      <c r="I304" s="8">
        <v>0</v>
      </c>
      <c r="J304" s="8">
        <v>0</v>
      </c>
      <c r="K304" s="8">
        <f t="shared" si="29"/>
        <v>7562.320207093564</v>
      </c>
      <c r="L304" s="8">
        <f t="shared" si="30"/>
        <v>7481.0559381707326</v>
      </c>
      <c r="M304" s="8">
        <f>G304*$C$10*$B$8</f>
        <v>81.264268922831306</v>
      </c>
      <c r="N304" s="8">
        <f t="shared" si="31"/>
        <v>7521.5783245058165</v>
      </c>
      <c r="O304" s="8">
        <f t="shared" si="34"/>
        <v>1148655.3202454809</v>
      </c>
      <c r="P304" s="2">
        <f t="shared" si="32"/>
        <v>1</v>
      </c>
    </row>
    <row r="305" spans="5:16" x14ac:dyDescent="0.3">
      <c r="E305" s="7">
        <v>300</v>
      </c>
      <c r="F305" s="10">
        <f>DATE(YEAR(F304),MONTH(F304)+IF($B$9="Monthly",1,0),DAY(F304)+IF($B$9="Biweekly",14,0))</f>
        <v>54363</v>
      </c>
      <c r="G305" s="8">
        <f t="shared" si="33"/>
        <v>7521.5783245058165</v>
      </c>
      <c r="H305" s="8">
        <f t="shared" si="28"/>
        <v>7562.320207093564</v>
      </c>
      <c r="I305" s="8">
        <v>0</v>
      </c>
      <c r="J305" s="8">
        <v>0</v>
      </c>
      <c r="K305" s="8">
        <f t="shared" si="29"/>
        <v>7562.320207093564</v>
      </c>
      <c r="L305" s="8">
        <f t="shared" si="30"/>
        <v>7521.5783245024904</v>
      </c>
      <c r="M305" s="8">
        <f>G305*$C$10*$B$8</f>
        <v>40.741882591073171</v>
      </c>
      <c r="N305" s="8">
        <f t="shared" si="31"/>
        <v>3.3260221243835986E-9</v>
      </c>
      <c r="O305" s="8">
        <f t="shared" si="34"/>
        <v>1148696.0621280719</v>
      </c>
      <c r="P305" s="2">
        <f t="shared" si="32"/>
        <v>1</v>
      </c>
    </row>
    <row r="306" spans="5:16" x14ac:dyDescent="0.3">
      <c r="E306" s="7">
        <v>301</v>
      </c>
      <c r="F306" s="10">
        <f>DATE(YEAR(F305),MONTH(F305)+IF($B$9="Monthly",1,0),DAY(F305)+IF($B$9="Biweekly",14,0))</f>
        <v>54393</v>
      </c>
      <c r="G306" s="8">
        <f t="shared" si="33"/>
        <v>3.3260221243835986E-9</v>
      </c>
      <c r="H306" s="8">
        <f t="shared" si="28"/>
        <v>0</v>
      </c>
      <c r="I306" s="8">
        <v>0</v>
      </c>
      <c r="J306" s="8">
        <v>0</v>
      </c>
      <c r="K306" s="8">
        <f t="shared" si="29"/>
        <v>0</v>
      </c>
      <c r="L306" s="8">
        <f t="shared" si="30"/>
        <v>-1.8015953173744492E-11</v>
      </c>
      <c r="M306" s="8">
        <f>G306*$C$10*$B$8</f>
        <v>1.8015953173744492E-11</v>
      </c>
      <c r="N306" s="8">
        <f t="shared" si="31"/>
        <v>3.3440380775573432E-9</v>
      </c>
      <c r="O306" s="8">
        <f t="shared" si="34"/>
        <v>1148696.0621280719</v>
      </c>
      <c r="P306" s="2">
        <f t="shared" si="32"/>
        <v>1</v>
      </c>
    </row>
    <row r="307" spans="5:16" x14ac:dyDescent="0.3">
      <c r="E307" s="7">
        <v>302</v>
      </c>
      <c r="F307" s="10">
        <f>DATE(YEAR(F306),MONTH(F306)+IF($B$9="Monthly",1,0),DAY(F306)+IF($B$9="Biweekly",14,0))</f>
        <v>54424</v>
      </c>
      <c r="G307" s="8">
        <f t="shared" si="33"/>
        <v>3.3440380775573432E-9</v>
      </c>
      <c r="H307" s="8">
        <f t="shared" si="28"/>
        <v>0</v>
      </c>
      <c r="I307" s="8">
        <v>0</v>
      </c>
      <c r="J307" s="8">
        <v>0</v>
      </c>
      <c r="K307" s="8">
        <f t="shared" si="29"/>
        <v>0</v>
      </c>
      <c r="L307" s="8">
        <f t="shared" si="30"/>
        <v>-1.8113539586768943E-11</v>
      </c>
      <c r="M307" s="8">
        <f>G307*$C$10*$B$8</f>
        <v>1.8113539586768943E-11</v>
      </c>
      <c r="N307" s="8">
        <f t="shared" si="31"/>
        <v>3.362151617144112E-9</v>
      </c>
      <c r="O307" s="8">
        <f t="shared" si="34"/>
        <v>1148696.0621280719</v>
      </c>
      <c r="P307" s="2">
        <f t="shared" si="32"/>
        <v>1</v>
      </c>
    </row>
    <row r="308" spans="5:16" x14ac:dyDescent="0.3">
      <c r="E308" s="7">
        <v>303</v>
      </c>
      <c r="F308" s="10">
        <f>DATE(YEAR(F307),MONTH(F307)+IF($B$9="Monthly",1,0),DAY(F307)+IF($B$9="Biweekly",14,0))</f>
        <v>54455</v>
      </c>
      <c r="G308" s="8">
        <f t="shared" si="33"/>
        <v>3.362151617144112E-9</v>
      </c>
      <c r="H308" s="8">
        <f t="shared" si="28"/>
        <v>0</v>
      </c>
      <c r="I308" s="8">
        <v>0</v>
      </c>
      <c r="J308" s="8">
        <v>0</v>
      </c>
      <c r="K308" s="8">
        <f t="shared" si="29"/>
        <v>0</v>
      </c>
      <c r="L308" s="8">
        <f t="shared" si="30"/>
        <v>-1.8211654592863942E-11</v>
      </c>
      <c r="M308" s="8">
        <f>G308*$C$10*$B$8</f>
        <v>1.8211654592863942E-11</v>
      </c>
      <c r="N308" s="8">
        <f t="shared" si="31"/>
        <v>3.3803632717369759E-9</v>
      </c>
      <c r="O308" s="8">
        <f t="shared" si="34"/>
        <v>1148696.0621280719</v>
      </c>
      <c r="P308" s="2">
        <f t="shared" si="32"/>
        <v>1</v>
      </c>
    </row>
    <row r="309" spans="5:16" x14ac:dyDescent="0.3">
      <c r="E309" s="7">
        <v>304</v>
      </c>
      <c r="F309" s="10">
        <f>DATE(YEAR(F308),MONTH(F308)+IF($B$9="Monthly",1,0),DAY(F308)+IF($B$9="Biweekly",14,0))</f>
        <v>54483</v>
      </c>
      <c r="G309" s="8">
        <f t="shared" si="33"/>
        <v>3.3803632717369759E-9</v>
      </c>
      <c r="H309" s="8">
        <f t="shared" si="28"/>
        <v>0</v>
      </c>
      <c r="I309" s="8">
        <v>0</v>
      </c>
      <c r="J309" s="8">
        <v>0</v>
      </c>
      <c r="K309" s="8">
        <f t="shared" si="29"/>
        <v>0</v>
      </c>
      <c r="L309" s="8">
        <f t="shared" si="30"/>
        <v>-1.831030105524195E-11</v>
      </c>
      <c r="M309" s="8">
        <f>G309*$C$10*$B$8</f>
        <v>1.831030105524195E-11</v>
      </c>
      <c r="N309" s="8">
        <f t="shared" si="31"/>
        <v>3.3986735727922178E-9</v>
      </c>
      <c r="O309" s="8">
        <f t="shared" si="34"/>
        <v>1148696.0621280719</v>
      </c>
      <c r="P309" s="2">
        <f t="shared" si="32"/>
        <v>1</v>
      </c>
    </row>
    <row r="310" spans="5:16" x14ac:dyDescent="0.3">
      <c r="E310" s="7">
        <v>305</v>
      </c>
      <c r="F310" s="10">
        <f>DATE(YEAR(F309),MONTH(F309)+IF($B$9="Monthly",1,0),DAY(F309)+IF($B$9="Biweekly",14,0))</f>
        <v>54514</v>
      </c>
      <c r="G310" s="8">
        <f t="shared" si="33"/>
        <v>3.3986735727922178E-9</v>
      </c>
      <c r="H310" s="8">
        <f t="shared" si="28"/>
        <v>0</v>
      </c>
      <c r="I310" s="8">
        <v>0</v>
      </c>
      <c r="J310" s="8">
        <v>0</v>
      </c>
      <c r="K310" s="8">
        <f t="shared" si="29"/>
        <v>0</v>
      </c>
      <c r="L310" s="8">
        <f t="shared" si="30"/>
        <v>-1.8409481852624512E-11</v>
      </c>
      <c r="M310" s="8">
        <f>G310*$C$10*$B$8</f>
        <v>1.8409481852624512E-11</v>
      </c>
      <c r="N310" s="8">
        <f t="shared" si="31"/>
        <v>3.4170830546448422E-9</v>
      </c>
      <c r="O310" s="8">
        <f t="shared" si="34"/>
        <v>1148696.0621280719</v>
      </c>
      <c r="P310" s="2">
        <f t="shared" si="32"/>
        <v>1</v>
      </c>
    </row>
    <row r="311" spans="5:16" x14ac:dyDescent="0.3">
      <c r="E311" s="7">
        <v>306</v>
      </c>
      <c r="F311" s="10">
        <f>DATE(YEAR(F310),MONTH(F310)+IF($B$9="Monthly",1,0),DAY(F310)+IF($B$9="Biweekly",14,0))</f>
        <v>54544</v>
      </c>
      <c r="G311" s="8">
        <f t="shared" si="33"/>
        <v>3.4170830546448422E-9</v>
      </c>
      <c r="H311" s="8">
        <f t="shared" si="28"/>
        <v>0</v>
      </c>
      <c r="I311" s="8">
        <v>0</v>
      </c>
      <c r="J311" s="8">
        <v>0</v>
      </c>
      <c r="K311" s="8">
        <f t="shared" si="29"/>
        <v>0</v>
      </c>
      <c r="L311" s="8">
        <f t="shared" si="30"/>
        <v>-1.8509199879326229E-11</v>
      </c>
      <c r="M311" s="8">
        <f>G311*$C$10*$B$8</f>
        <v>1.8509199879326229E-11</v>
      </c>
      <c r="N311" s="8">
        <f t="shared" si="31"/>
        <v>3.4355922545241684E-9</v>
      </c>
      <c r="O311" s="8">
        <f t="shared" si="34"/>
        <v>1148696.0621280719</v>
      </c>
      <c r="P311" s="2">
        <f t="shared" si="32"/>
        <v>1</v>
      </c>
    </row>
    <row r="312" spans="5:16" x14ac:dyDescent="0.3">
      <c r="E312" s="7">
        <v>307</v>
      </c>
      <c r="F312" s="10">
        <f>DATE(YEAR(F311),MONTH(F311)+IF($B$9="Monthly",1,0),DAY(F311)+IF($B$9="Biweekly",14,0))</f>
        <v>54575</v>
      </c>
      <c r="G312" s="8">
        <f t="shared" si="33"/>
        <v>3.4355922545241684E-9</v>
      </c>
      <c r="H312" s="8">
        <f t="shared" si="28"/>
        <v>0</v>
      </c>
      <c r="I312" s="8">
        <v>0</v>
      </c>
      <c r="J312" s="8">
        <v>0</v>
      </c>
      <c r="K312" s="8">
        <f t="shared" si="29"/>
        <v>0</v>
      </c>
      <c r="L312" s="8">
        <f t="shared" si="30"/>
        <v>-1.8609458045339247E-11</v>
      </c>
      <c r="M312" s="8">
        <f>G312*$C$10*$B$8</f>
        <v>1.8609458045339247E-11</v>
      </c>
      <c r="N312" s="8">
        <f t="shared" si="31"/>
        <v>3.4542017125695078E-9</v>
      </c>
      <c r="O312" s="8">
        <f t="shared" si="34"/>
        <v>1148696.0621280719</v>
      </c>
      <c r="P312" s="2">
        <f t="shared" si="32"/>
        <v>1</v>
      </c>
    </row>
    <row r="313" spans="5:16" x14ac:dyDescent="0.3">
      <c r="E313" s="7">
        <v>308</v>
      </c>
      <c r="F313" s="10">
        <f>DATE(YEAR(F312),MONTH(F312)+IF($B$9="Monthly",1,0),DAY(F312)+IF($B$9="Biweekly",14,0))</f>
        <v>54605</v>
      </c>
      <c r="G313" s="8">
        <f t="shared" si="33"/>
        <v>3.4542017125695078E-9</v>
      </c>
      <c r="H313" s="8">
        <f t="shared" si="28"/>
        <v>0</v>
      </c>
      <c r="I313" s="8">
        <v>0</v>
      </c>
      <c r="J313" s="8">
        <v>0</v>
      </c>
      <c r="K313" s="8">
        <f t="shared" si="29"/>
        <v>0</v>
      </c>
      <c r="L313" s="8">
        <f t="shared" si="30"/>
        <v>-1.8710259276418167E-11</v>
      </c>
      <c r="M313" s="8">
        <f>G313*$C$10*$B$8</f>
        <v>1.8710259276418167E-11</v>
      </c>
      <c r="N313" s="8">
        <f t="shared" si="31"/>
        <v>3.472911971845926E-9</v>
      </c>
      <c r="O313" s="8">
        <f t="shared" si="34"/>
        <v>1148696.0621280719</v>
      </c>
      <c r="P313" s="2">
        <f t="shared" si="32"/>
        <v>1</v>
      </c>
    </row>
    <row r="314" spans="5:16" x14ac:dyDescent="0.3">
      <c r="E314" s="7">
        <v>309</v>
      </c>
      <c r="F314" s="10">
        <f>DATE(YEAR(F313),MONTH(F313)+IF($B$9="Monthly",1,0),DAY(F313)+IF($B$9="Biweekly",14,0))</f>
        <v>54636</v>
      </c>
      <c r="G314" s="8">
        <f t="shared" si="33"/>
        <v>3.472911971845926E-9</v>
      </c>
      <c r="H314" s="8">
        <f t="shared" si="28"/>
        <v>0</v>
      </c>
      <c r="I314" s="8">
        <v>0</v>
      </c>
      <c r="J314" s="8">
        <v>0</v>
      </c>
      <c r="K314" s="8">
        <f t="shared" si="29"/>
        <v>0</v>
      </c>
      <c r="L314" s="8">
        <f t="shared" si="30"/>
        <v>-1.8811606514165433E-11</v>
      </c>
      <c r="M314" s="8">
        <f>G314*$C$10*$B$8</f>
        <v>1.8811606514165433E-11</v>
      </c>
      <c r="N314" s="8">
        <f t="shared" si="31"/>
        <v>3.4917235783600915E-9</v>
      </c>
      <c r="O314" s="8">
        <f t="shared" si="34"/>
        <v>1148696.0621280719</v>
      </c>
      <c r="P314" s="2">
        <f t="shared" si="32"/>
        <v>1</v>
      </c>
    </row>
    <row r="315" spans="5:16" x14ac:dyDescent="0.3">
      <c r="E315" s="7">
        <v>310</v>
      </c>
      <c r="F315" s="10">
        <f>DATE(YEAR(F314),MONTH(F314)+IF($B$9="Monthly",1,0),DAY(F314)+IF($B$9="Biweekly",14,0))</f>
        <v>54667</v>
      </c>
      <c r="G315" s="8">
        <f t="shared" si="33"/>
        <v>3.4917235783600915E-9</v>
      </c>
      <c r="H315" s="8">
        <f t="shared" si="28"/>
        <v>0</v>
      </c>
      <c r="I315" s="8">
        <v>0</v>
      </c>
      <c r="J315" s="8">
        <v>0</v>
      </c>
      <c r="K315" s="8">
        <f t="shared" si="29"/>
        <v>0</v>
      </c>
      <c r="L315" s="8">
        <f t="shared" si="30"/>
        <v>-1.8913502716117164E-11</v>
      </c>
      <c r="M315" s="8">
        <f>G315*$C$10*$B$8</f>
        <v>1.8913502716117164E-11</v>
      </c>
      <c r="N315" s="8">
        <f t="shared" si="31"/>
        <v>3.5106370810762087E-9</v>
      </c>
      <c r="O315" s="8">
        <f t="shared" si="34"/>
        <v>1148696.0621280719</v>
      </c>
      <c r="P315" s="2">
        <f t="shared" si="32"/>
        <v>1</v>
      </c>
    </row>
    <row r="316" spans="5:16" x14ac:dyDescent="0.3">
      <c r="E316" s="7">
        <v>311</v>
      </c>
      <c r="F316" s="10">
        <f>DATE(YEAR(F315),MONTH(F315)+IF($B$9="Monthly",1,0),DAY(F315)+IF($B$9="Biweekly",14,0))</f>
        <v>54697</v>
      </c>
      <c r="G316" s="8">
        <f t="shared" si="33"/>
        <v>3.5106370810762087E-9</v>
      </c>
      <c r="H316" s="8">
        <f t="shared" si="28"/>
        <v>0</v>
      </c>
      <c r="I316" s="8">
        <v>0</v>
      </c>
      <c r="J316" s="8">
        <v>0</v>
      </c>
      <c r="K316" s="8">
        <f t="shared" si="29"/>
        <v>0</v>
      </c>
      <c r="L316" s="8">
        <f t="shared" si="30"/>
        <v>-1.9015950855829465E-11</v>
      </c>
      <c r="M316" s="8">
        <f>G316*$C$10*$B$8</f>
        <v>1.9015950855829465E-11</v>
      </c>
      <c r="N316" s="8">
        <f t="shared" si="31"/>
        <v>3.5296530319320381E-9</v>
      </c>
      <c r="O316" s="8">
        <f t="shared" si="34"/>
        <v>1148696.0621280719</v>
      </c>
      <c r="P316" s="2">
        <f t="shared" si="32"/>
        <v>1</v>
      </c>
    </row>
    <row r="317" spans="5:16" x14ac:dyDescent="0.3">
      <c r="E317" s="7">
        <v>312</v>
      </c>
      <c r="F317" s="10">
        <f>DATE(YEAR(F316),MONTH(F316)+IF($B$9="Monthly",1,0),DAY(F316)+IF($B$9="Biweekly",14,0))</f>
        <v>54728</v>
      </c>
      <c r="G317" s="8">
        <f t="shared" si="33"/>
        <v>3.5296530319320381E-9</v>
      </c>
      <c r="H317" s="8">
        <f t="shared" si="28"/>
        <v>0</v>
      </c>
      <c r="I317" s="8">
        <v>0</v>
      </c>
      <c r="J317" s="8">
        <v>0</v>
      </c>
      <c r="K317" s="8">
        <f t="shared" si="29"/>
        <v>0</v>
      </c>
      <c r="L317" s="8">
        <f t="shared" si="30"/>
        <v>-1.9118953922965207E-11</v>
      </c>
      <c r="M317" s="8">
        <f>G317*$C$10*$B$8</f>
        <v>1.9118953922965207E-11</v>
      </c>
      <c r="N317" s="8">
        <f t="shared" si="31"/>
        <v>3.5487719858550032E-9</v>
      </c>
      <c r="O317" s="8">
        <f t="shared" si="34"/>
        <v>1148696.0621280719</v>
      </c>
      <c r="P317" s="2">
        <f t="shared" si="32"/>
        <v>1</v>
      </c>
    </row>
    <row r="318" spans="5:16" x14ac:dyDescent="0.3">
      <c r="E318" s="7">
        <v>313</v>
      </c>
      <c r="F318" s="10">
        <f>DATE(YEAR(F317),MONTH(F317)+IF($B$9="Monthly",1,0),DAY(F317)+IF($B$9="Biweekly",14,0))</f>
        <v>54758</v>
      </c>
      <c r="G318" s="8">
        <f t="shared" si="33"/>
        <v>3.5487719858550032E-9</v>
      </c>
      <c r="H318" s="8">
        <f t="shared" si="28"/>
        <v>0</v>
      </c>
      <c r="I318" s="8">
        <v>0</v>
      </c>
      <c r="J318" s="8">
        <v>0</v>
      </c>
      <c r="K318" s="8">
        <f t="shared" si="29"/>
        <v>0</v>
      </c>
      <c r="L318" s="8">
        <f t="shared" si="30"/>
        <v>-1.9222514923381265E-11</v>
      </c>
      <c r="M318" s="8">
        <f>G318*$C$10*$B$8</f>
        <v>1.9222514923381265E-11</v>
      </c>
      <c r="N318" s="8">
        <f t="shared" si="31"/>
        <v>3.5679945007783844E-9</v>
      </c>
      <c r="O318" s="8">
        <f t="shared" si="34"/>
        <v>1148696.0621280719</v>
      </c>
      <c r="P318" s="2">
        <f t="shared" si="32"/>
        <v>1</v>
      </c>
    </row>
    <row r="319" spans="5:16" x14ac:dyDescent="0.3">
      <c r="E319" s="7">
        <v>314</v>
      </c>
      <c r="F319" s="10">
        <f>DATE(YEAR(F318),MONTH(F318)+IF($B$9="Monthly",1,0),DAY(F318)+IF($B$9="Biweekly",14,0))</f>
        <v>54789</v>
      </c>
      <c r="G319" s="8">
        <f t="shared" si="33"/>
        <v>3.5679945007783844E-9</v>
      </c>
      <c r="H319" s="8">
        <f t="shared" si="28"/>
        <v>0</v>
      </c>
      <c r="I319" s="8">
        <v>0</v>
      </c>
      <c r="J319" s="8">
        <v>0</v>
      </c>
      <c r="K319" s="8">
        <f t="shared" si="29"/>
        <v>0</v>
      </c>
      <c r="L319" s="8">
        <f t="shared" si="30"/>
        <v>-1.932663687921625E-11</v>
      </c>
      <c r="M319" s="8">
        <f>G319*$C$10*$B$8</f>
        <v>1.932663687921625E-11</v>
      </c>
      <c r="N319" s="8">
        <f t="shared" si="31"/>
        <v>3.5873211376576008E-9</v>
      </c>
      <c r="O319" s="8">
        <f t="shared" si="34"/>
        <v>1148696.0621280719</v>
      </c>
      <c r="P319" s="2">
        <f t="shared" si="32"/>
        <v>1</v>
      </c>
    </row>
    <row r="320" spans="5:16" x14ac:dyDescent="0.3">
      <c r="E320" s="7">
        <v>315</v>
      </c>
      <c r="F320" s="10">
        <f>DATE(YEAR(F319),MONTH(F319)+IF($B$9="Monthly",1,0),DAY(F319)+IF($B$9="Biweekly",14,0))</f>
        <v>54820</v>
      </c>
      <c r="G320" s="8">
        <f t="shared" si="33"/>
        <v>3.5873211376576008E-9</v>
      </c>
      <c r="H320" s="8">
        <f t="shared" si="28"/>
        <v>0</v>
      </c>
      <c r="I320" s="8">
        <v>0</v>
      </c>
      <c r="J320" s="8">
        <v>0</v>
      </c>
      <c r="K320" s="8">
        <f t="shared" si="29"/>
        <v>0</v>
      </c>
      <c r="L320" s="8">
        <f t="shared" si="30"/>
        <v>-1.9431322828978669E-11</v>
      </c>
      <c r="M320" s="8">
        <f>G320*$C$10*$B$8</f>
        <v>1.9431322828978669E-11</v>
      </c>
      <c r="N320" s="8">
        <f t="shared" si="31"/>
        <v>3.6067524604865795E-9</v>
      </c>
      <c r="O320" s="8">
        <f t="shared" si="34"/>
        <v>1148696.0621280719</v>
      </c>
      <c r="P320" s="2">
        <f t="shared" si="32"/>
        <v>1</v>
      </c>
    </row>
    <row r="321" spans="5:16" x14ac:dyDescent="0.3">
      <c r="E321" s="7">
        <v>316</v>
      </c>
      <c r="F321" s="10">
        <f>DATE(YEAR(F320),MONTH(F320)+IF($B$9="Monthly",1,0),DAY(F320)+IF($B$9="Biweekly",14,0))</f>
        <v>54848</v>
      </c>
      <c r="G321" s="8">
        <f t="shared" si="33"/>
        <v>3.6067524604865795E-9</v>
      </c>
      <c r="H321" s="8">
        <f t="shared" si="28"/>
        <v>0</v>
      </c>
      <c r="I321" s="8">
        <v>0</v>
      </c>
      <c r="J321" s="8">
        <v>0</v>
      </c>
      <c r="K321" s="8">
        <f t="shared" si="29"/>
        <v>0</v>
      </c>
      <c r="L321" s="8">
        <f t="shared" si="30"/>
        <v>-1.9536575827635641E-11</v>
      </c>
      <c r="M321" s="8">
        <f>G321*$C$10*$B$8</f>
        <v>1.9536575827635641E-11</v>
      </c>
      <c r="N321" s="8">
        <f t="shared" si="31"/>
        <v>3.6262890363142153E-9</v>
      </c>
      <c r="O321" s="8">
        <f t="shared" si="34"/>
        <v>1148696.0621280719</v>
      </c>
      <c r="P321" s="2">
        <f t="shared" si="32"/>
        <v>1</v>
      </c>
    </row>
    <row r="322" spans="5:16" x14ac:dyDescent="0.3">
      <c r="E322" s="7">
        <v>317</v>
      </c>
      <c r="F322" s="10">
        <f>DATE(YEAR(F321),MONTH(F321)+IF($B$9="Monthly",1,0),DAY(F321)+IF($B$9="Biweekly",14,0))</f>
        <v>54879</v>
      </c>
      <c r="G322" s="8">
        <f t="shared" si="33"/>
        <v>3.6262890363142153E-9</v>
      </c>
      <c r="H322" s="8">
        <f t="shared" si="28"/>
        <v>0</v>
      </c>
      <c r="I322" s="8">
        <v>0</v>
      </c>
      <c r="J322" s="8">
        <v>0</v>
      </c>
      <c r="K322" s="8">
        <f t="shared" si="29"/>
        <v>0</v>
      </c>
      <c r="L322" s="8">
        <f t="shared" si="30"/>
        <v>-1.9642398946701998E-11</v>
      </c>
      <c r="M322" s="8">
        <f>G322*$C$10*$B$8</f>
        <v>1.9642398946701998E-11</v>
      </c>
      <c r="N322" s="8">
        <f t="shared" si="31"/>
        <v>3.6459314352609171E-9</v>
      </c>
      <c r="O322" s="8">
        <f t="shared" si="34"/>
        <v>1148696.0621280719</v>
      </c>
      <c r="P322" s="2">
        <f t="shared" si="32"/>
        <v>1</v>
      </c>
    </row>
    <row r="323" spans="5:16" x14ac:dyDescent="0.3">
      <c r="E323" s="7">
        <v>318</v>
      </c>
      <c r="F323" s="10">
        <f>DATE(YEAR(F322),MONTH(F322)+IF($B$9="Monthly",1,0),DAY(F322)+IF($B$9="Biweekly",14,0))</f>
        <v>54909</v>
      </c>
      <c r="G323" s="8">
        <f t="shared" si="33"/>
        <v>3.6459314352609171E-9</v>
      </c>
      <c r="H323" s="8">
        <f t="shared" si="28"/>
        <v>0</v>
      </c>
      <c r="I323" s="8">
        <v>0</v>
      </c>
      <c r="J323" s="8">
        <v>0</v>
      </c>
      <c r="K323" s="8">
        <f t="shared" si="29"/>
        <v>0</v>
      </c>
      <c r="L323" s="8">
        <f t="shared" si="30"/>
        <v>-1.9748795274329967E-11</v>
      </c>
      <c r="M323" s="8">
        <f>G323*$C$10*$B$8</f>
        <v>1.9748795274329967E-11</v>
      </c>
      <c r="N323" s="8">
        <f t="shared" si="31"/>
        <v>3.6656802305352472E-9</v>
      </c>
      <c r="O323" s="8">
        <f t="shared" si="34"/>
        <v>1148696.0621280719</v>
      </c>
      <c r="P323" s="2">
        <f t="shared" si="32"/>
        <v>1</v>
      </c>
    </row>
    <row r="324" spans="5:16" x14ac:dyDescent="0.3">
      <c r="E324" s="7">
        <v>319</v>
      </c>
      <c r="F324" s="10">
        <f>DATE(YEAR(F323),MONTH(F323)+IF($B$9="Monthly",1,0),DAY(F323)+IF($B$9="Biweekly",14,0))</f>
        <v>54940</v>
      </c>
      <c r="G324" s="8">
        <f t="shared" si="33"/>
        <v>3.6656802305352472E-9</v>
      </c>
      <c r="H324" s="8">
        <f t="shared" si="28"/>
        <v>0</v>
      </c>
      <c r="I324" s="8">
        <v>0</v>
      </c>
      <c r="J324" s="8">
        <v>0</v>
      </c>
      <c r="K324" s="8">
        <f t="shared" si="29"/>
        <v>0</v>
      </c>
      <c r="L324" s="8">
        <f t="shared" si="30"/>
        <v>-1.9855767915399256E-11</v>
      </c>
      <c r="M324" s="8">
        <f>G324*$C$10*$B$8</f>
        <v>1.9855767915399256E-11</v>
      </c>
      <c r="N324" s="8">
        <f t="shared" si="31"/>
        <v>3.6855359984506465E-9</v>
      </c>
      <c r="O324" s="8">
        <f t="shared" si="34"/>
        <v>1148696.0621280719</v>
      </c>
      <c r="P324" s="2">
        <f t="shared" si="32"/>
        <v>1</v>
      </c>
    </row>
    <row r="325" spans="5:16" x14ac:dyDescent="0.3">
      <c r="E325" s="7">
        <v>320</v>
      </c>
      <c r="F325" s="10">
        <f>DATE(YEAR(F324),MONTH(F324)+IF($B$9="Monthly",1,0),DAY(F324)+IF($B$9="Biweekly",14,0))</f>
        <v>54970</v>
      </c>
      <c r="G325" s="8">
        <f t="shared" si="33"/>
        <v>3.6855359984506465E-9</v>
      </c>
      <c r="H325" s="8">
        <f t="shared" si="28"/>
        <v>0</v>
      </c>
      <c r="I325" s="8">
        <v>0</v>
      </c>
      <c r="J325" s="8">
        <v>0</v>
      </c>
      <c r="K325" s="8">
        <f t="shared" si="29"/>
        <v>0</v>
      </c>
      <c r="L325" s="8">
        <f t="shared" si="30"/>
        <v>-1.9963319991607666E-11</v>
      </c>
      <c r="M325" s="8">
        <f>G325*$C$10*$B$8</f>
        <v>1.9963319991607666E-11</v>
      </c>
      <c r="N325" s="8">
        <f t="shared" si="31"/>
        <v>3.7054993184422542E-9</v>
      </c>
      <c r="O325" s="8">
        <f t="shared" si="34"/>
        <v>1148696.0621280719</v>
      </c>
      <c r="P325" s="2">
        <f t="shared" si="32"/>
        <v>1</v>
      </c>
    </row>
    <row r="326" spans="5:16" x14ac:dyDescent="0.3">
      <c r="E326" s="7">
        <v>321</v>
      </c>
      <c r="F326" s="10">
        <f>DATE(YEAR(F325),MONTH(F325)+IF($B$9="Monthly",1,0),DAY(F325)+IF($B$9="Biweekly",14,0))</f>
        <v>55001</v>
      </c>
      <c r="G326" s="8">
        <f t="shared" si="33"/>
        <v>3.7054993184422542E-9</v>
      </c>
      <c r="H326" s="8">
        <f t="shared" si="28"/>
        <v>0</v>
      </c>
      <c r="I326" s="8">
        <v>0</v>
      </c>
      <c r="J326" s="8">
        <v>0</v>
      </c>
      <c r="K326" s="8">
        <f t="shared" si="29"/>
        <v>0</v>
      </c>
      <c r="L326" s="8">
        <f t="shared" si="30"/>
        <v>-2.0071454641562208E-11</v>
      </c>
      <c r="M326" s="8">
        <f>G326*$C$10*$B$8</f>
        <v>2.0071454641562208E-11</v>
      </c>
      <c r="N326" s="8">
        <f t="shared" si="31"/>
        <v>3.7255707730838161E-9</v>
      </c>
      <c r="O326" s="8">
        <f t="shared" si="34"/>
        <v>1148696.0621280719</v>
      </c>
      <c r="P326" s="2">
        <f t="shared" si="32"/>
        <v>1</v>
      </c>
    </row>
    <row r="327" spans="5:16" x14ac:dyDescent="0.3">
      <c r="E327" s="7">
        <v>322</v>
      </c>
      <c r="F327" s="10">
        <f>DATE(YEAR(F326),MONTH(F326)+IF($B$9="Monthly",1,0),DAY(F326)+IF($B$9="Biweekly",14,0))</f>
        <v>55032</v>
      </c>
      <c r="G327" s="8">
        <f t="shared" si="33"/>
        <v>3.7255707730838161E-9</v>
      </c>
      <c r="H327" s="8">
        <f t="shared" ref="H327:H390" si="35">IF(G327&gt;1,-PMT($B$8*$C$10,$B$7/$C$10,$G$6,0),0)</f>
        <v>0</v>
      </c>
      <c r="I327" s="8">
        <v>0</v>
      </c>
      <c r="J327" s="8">
        <v>0</v>
      </c>
      <c r="K327" s="8">
        <f t="shared" ref="K327:K390" si="36">H327+I327+J327</f>
        <v>0</v>
      </c>
      <c r="L327" s="8">
        <f t="shared" ref="L327:L390" si="37">K327-M327</f>
        <v>-2.0180175020870671E-11</v>
      </c>
      <c r="M327" s="8">
        <f>G327*$C$10*$B$8</f>
        <v>2.0180175020870671E-11</v>
      </c>
      <c r="N327" s="8">
        <f t="shared" ref="N327:N390" si="38">G327-L327</f>
        <v>3.745750948104687E-9</v>
      </c>
      <c r="O327" s="8">
        <f t="shared" si="34"/>
        <v>1148696.0621280719</v>
      </c>
      <c r="P327" s="2">
        <f t="shared" ref="P327:P390" si="39">IF(N327&gt;0,1,0)</f>
        <v>1</v>
      </c>
    </row>
    <row r="328" spans="5:16" x14ac:dyDescent="0.3">
      <c r="E328" s="7">
        <v>323</v>
      </c>
      <c r="F328" s="10">
        <f>DATE(YEAR(F327),MONTH(F327)+IF($B$9="Monthly",1,0),DAY(F327)+IF($B$9="Biweekly",14,0))</f>
        <v>55062</v>
      </c>
      <c r="G328" s="8">
        <f t="shared" ref="G328:G391" si="40">N327</f>
        <v>3.745750948104687E-9</v>
      </c>
      <c r="H328" s="8">
        <f t="shared" si="35"/>
        <v>0</v>
      </c>
      <c r="I328" s="8">
        <v>0</v>
      </c>
      <c r="J328" s="8">
        <v>0</v>
      </c>
      <c r="K328" s="8">
        <f t="shared" si="36"/>
        <v>0</v>
      </c>
      <c r="L328" s="8">
        <f t="shared" si="37"/>
        <v>-2.0289484302233722E-11</v>
      </c>
      <c r="M328" s="8">
        <f>G328*$C$10*$B$8</f>
        <v>2.0289484302233722E-11</v>
      </c>
      <c r="N328" s="8">
        <f t="shared" si="38"/>
        <v>3.7660404324069206E-9</v>
      </c>
      <c r="O328" s="8">
        <f t="shared" ref="O328:O391" si="41">M328+O327</f>
        <v>1148696.0621280719</v>
      </c>
      <c r="P328" s="2">
        <f t="shared" si="39"/>
        <v>1</v>
      </c>
    </row>
    <row r="329" spans="5:16" x14ac:dyDescent="0.3">
      <c r="E329" s="7">
        <v>324</v>
      </c>
      <c r="F329" s="10">
        <f>DATE(YEAR(F328),MONTH(F328)+IF($B$9="Monthly",1,0),DAY(F328)+IF($B$9="Biweekly",14,0))</f>
        <v>55093</v>
      </c>
      <c r="G329" s="8">
        <f t="shared" si="40"/>
        <v>3.7660404324069206E-9</v>
      </c>
      <c r="H329" s="8">
        <f t="shared" si="35"/>
        <v>0</v>
      </c>
      <c r="I329" s="8">
        <v>0</v>
      </c>
      <c r="J329" s="8">
        <v>0</v>
      </c>
      <c r="K329" s="8">
        <f t="shared" si="36"/>
        <v>0</v>
      </c>
      <c r="L329" s="8">
        <f t="shared" si="37"/>
        <v>-2.0399385675537487E-11</v>
      </c>
      <c r="M329" s="8">
        <f>G329*$C$10*$B$8</f>
        <v>2.0399385675537487E-11</v>
      </c>
      <c r="N329" s="8">
        <f t="shared" si="38"/>
        <v>3.7864398180824581E-9</v>
      </c>
      <c r="O329" s="8">
        <f t="shared" si="41"/>
        <v>1148696.0621280719</v>
      </c>
      <c r="P329" s="2">
        <f t="shared" si="39"/>
        <v>1</v>
      </c>
    </row>
    <row r="330" spans="5:16" x14ac:dyDescent="0.3">
      <c r="E330" s="7">
        <v>325</v>
      </c>
      <c r="F330" s="10">
        <f>DATE(YEAR(F329),MONTH(F329)+IF($B$9="Monthly",1,0),DAY(F329)+IF($B$9="Biweekly",14,0))</f>
        <v>55123</v>
      </c>
      <c r="G330" s="8">
        <f t="shared" si="40"/>
        <v>3.7864398180824581E-9</v>
      </c>
      <c r="H330" s="8">
        <f t="shared" si="35"/>
        <v>0</v>
      </c>
      <c r="I330" s="8">
        <v>0</v>
      </c>
      <c r="J330" s="8">
        <v>0</v>
      </c>
      <c r="K330" s="8">
        <f t="shared" si="36"/>
        <v>0</v>
      </c>
      <c r="L330" s="8">
        <f t="shared" si="37"/>
        <v>-2.0509882347946647E-11</v>
      </c>
      <c r="M330" s="8">
        <f>G330*$C$10*$B$8</f>
        <v>2.0509882347946647E-11</v>
      </c>
      <c r="N330" s="8">
        <f t="shared" si="38"/>
        <v>3.8069497004304047E-9</v>
      </c>
      <c r="O330" s="8">
        <f t="shared" si="41"/>
        <v>1148696.0621280719</v>
      </c>
      <c r="P330" s="2">
        <f t="shared" si="39"/>
        <v>1</v>
      </c>
    </row>
    <row r="331" spans="5:16" x14ac:dyDescent="0.3">
      <c r="E331" s="7">
        <v>326</v>
      </c>
      <c r="F331" s="10">
        <f>DATE(YEAR(F330),MONTH(F330)+IF($B$9="Monthly",1,0),DAY(F330)+IF($B$9="Biweekly",14,0))</f>
        <v>55154</v>
      </c>
      <c r="G331" s="8">
        <f t="shared" si="40"/>
        <v>3.8069497004304047E-9</v>
      </c>
      <c r="H331" s="8">
        <f t="shared" si="35"/>
        <v>0</v>
      </c>
      <c r="I331" s="8">
        <v>0</v>
      </c>
      <c r="J331" s="8">
        <v>0</v>
      </c>
      <c r="K331" s="8">
        <f t="shared" si="36"/>
        <v>0</v>
      </c>
      <c r="L331" s="8">
        <f t="shared" si="37"/>
        <v>-2.0620977543998025E-11</v>
      </c>
      <c r="M331" s="8">
        <f>G331*$C$10*$B$8</f>
        <v>2.0620977543998025E-11</v>
      </c>
      <c r="N331" s="8">
        <f t="shared" si="38"/>
        <v>3.827570677974403E-9</v>
      </c>
      <c r="O331" s="8">
        <f t="shared" si="41"/>
        <v>1148696.0621280719</v>
      </c>
      <c r="P331" s="2">
        <f t="shared" si="39"/>
        <v>1</v>
      </c>
    </row>
    <row r="332" spans="5:16" x14ac:dyDescent="0.3">
      <c r="E332" s="7">
        <v>327</v>
      </c>
      <c r="F332" s="10">
        <f>DATE(YEAR(F331),MONTH(F331)+IF($B$9="Monthly",1,0),DAY(F331)+IF($B$9="Biweekly",14,0))</f>
        <v>55185</v>
      </c>
      <c r="G332" s="8">
        <f t="shared" si="40"/>
        <v>3.827570677974403E-9</v>
      </c>
      <c r="H332" s="8">
        <f t="shared" si="35"/>
        <v>0</v>
      </c>
      <c r="I332" s="8">
        <v>0</v>
      </c>
      <c r="J332" s="8">
        <v>0</v>
      </c>
      <c r="K332" s="8">
        <f t="shared" si="36"/>
        <v>0</v>
      </c>
      <c r="L332" s="8">
        <f t="shared" si="37"/>
        <v>-2.0732674505694685E-11</v>
      </c>
      <c r="M332" s="8">
        <f>G332*$C$10*$B$8</f>
        <v>2.0732674505694685E-11</v>
      </c>
      <c r="N332" s="8">
        <f t="shared" si="38"/>
        <v>3.8483033524800974E-9</v>
      </c>
      <c r="O332" s="8">
        <f t="shared" si="41"/>
        <v>1148696.0621280719</v>
      </c>
      <c r="P332" s="2">
        <f t="shared" si="39"/>
        <v>1</v>
      </c>
    </row>
    <row r="333" spans="5:16" x14ac:dyDescent="0.3">
      <c r="E333" s="7">
        <v>328</v>
      </c>
      <c r="F333" s="10">
        <f>DATE(YEAR(F332),MONTH(F332)+IF($B$9="Monthly",1,0),DAY(F332)+IF($B$9="Biweekly",14,0))</f>
        <v>55213</v>
      </c>
      <c r="G333" s="8">
        <f t="shared" si="40"/>
        <v>3.8483033524800974E-9</v>
      </c>
      <c r="H333" s="8">
        <f t="shared" si="35"/>
        <v>0</v>
      </c>
      <c r="I333" s="8">
        <v>0</v>
      </c>
      <c r="J333" s="8">
        <v>0</v>
      </c>
      <c r="K333" s="8">
        <f t="shared" si="36"/>
        <v>0</v>
      </c>
      <c r="L333" s="8">
        <f t="shared" si="37"/>
        <v>-2.084497649260053E-11</v>
      </c>
      <c r="M333" s="8">
        <f>G333*$C$10*$B$8</f>
        <v>2.084497649260053E-11</v>
      </c>
      <c r="N333" s="8">
        <f t="shared" si="38"/>
        <v>3.8691483289726982E-9</v>
      </c>
      <c r="O333" s="8">
        <f t="shared" si="41"/>
        <v>1148696.0621280719</v>
      </c>
      <c r="P333" s="2">
        <f t="shared" si="39"/>
        <v>1</v>
      </c>
    </row>
    <row r="334" spans="5:16" x14ac:dyDescent="0.3">
      <c r="E334" s="7">
        <v>329</v>
      </c>
      <c r="F334" s="10">
        <f>DATE(YEAR(F333),MONTH(F333)+IF($B$9="Monthly",1,0),DAY(F333)+IF($B$9="Biweekly",14,0))</f>
        <v>55244</v>
      </c>
      <c r="G334" s="8">
        <f t="shared" si="40"/>
        <v>3.8691483289726982E-9</v>
      </c>
      <c r="H334" s="8">
        <f t="shared" si="35"/>
        <v>0</v>
      </c>
      <c r="I334" s="8">
        <v>0</v>
      </c>
      <c r="J334" s="8">
        <v>0</v>
      </c>
      <c r="K334" s="8">
        <f t="shared" si="36"/>
        <v>0</v>
      </c>
      <c r="L334" s="8">
        <f t="shared" si="37"/>
        <v>-2.0957886781935448E-11</v>
      </c>
      <c r="M334" s="8">
        <f>G334*$C$10*$B$8</f>
        <v>2.0957886781935448E-11</v>
      </c>
      <c r="N334" s="8">
        <f t="shared" si="38"/>
        <v>3.8901062157546337E-9</v>
      </c>
      <c r="O334" s="8">
        <f t="shared" si="41"/>
        <v>1148696.0621280719</v>
      </c>
      <c r="P334" s="2">
        <f t="shared" si="39"/>
        <v>1</v>
      </c>
    </row>
    <row r="335" spans="5:16" x14ac:dyDescent="0.3">
      <c r="E335" s="7">
        <v>330</v>
      </c>
      <c r="F335" s="10">
        <f>DATE(YEAR(F334),MONTH(F334)+IF($B$9="Monthly",1,0),DAY(F334)+IF($B$9="Biweekly",14,0))</f>
        <v>55274</v>
      </c>
      <c r="G335" s="8">
        <f t="shared" si="40"/>
        <v>3.8901062157546337E-9</v>
      </c>
      <c r="H335" s="8">
        <f t="shared" si="35"/>
        <v>0</v>
      </c>
      <c r="I335" s="8">
        <v>0</v>
      </c>
      <c r="J335" s="8">
        <v>0</v>
      </c>
      <c r="K335" s="8">
        <f t="shared" si="36"/>
        <v>0</v>
      </c>
      <c r="L335" s="8">
        <f t="shared" si="37"/>
        <v>-2.1071408668670932E-11</v>
      </c>
      <c r="M335" s="8">
        <f>G335*$C$10*$B$8</f>
        <v>2.1071408668670932E-11</v>
      </c>
      <c r="N335" s="8">
        <f t="shared" si="38"/>
        <v>3.9111776244233048E-9</v>
      </c>
      <c r="O335" s="8">
        <f t="shared" si="41"/>
        <v>1148696.0621280719</v>
      </c>
      <c r="P335" s="2">
        <f t="shared" si="39"/>
        <v>1</v>
      </c>
    </row>
    <row r="336" spans="5:16" x14ac:dyDescent="0.3">
      <c r="E336" s="7">
        <v>331</v>
      </c>
      <c r="F336" s="10">
        <f>DATE(YEAR(F335),MONTH(F335)+IF($B$9="Monthly",1,0),DAY(F335)+IF($B$9="Biweekly",14,0))</f>
        <v>55305</v>
      </c>
      <c r="G336" s="8">
        <f t="shared" si="40"/>
        <v>3.9111776244233048E-9</v>
      </c>
      <c r="H336" s="8">
        <f t="shared" si="35"/>
        <v>0</v>
      </c>
      <c r="I336" s="8">
        <v>0</v>
      </c>
      <c r="J336" s="8">
        <v>0</v>
      </c>
      <c r="K336" s="8">
        <f t="shared" si="36"/>
        <v>0</v>
      </c>
      <c r="L336" s="8">
        <f t="shared" si="37"/>
        <v>-2.1185545465626232E-11</v>
      </c>
      <c r="M336" s="8">
        <f>G336*$C$10*$B$8</f>
        <v>2.1185545465626232E-11</v>
      </c>
      <c r="N336" s="8">
        <f t="shared" si="38"/>
        <v>3.9323631698889309E-9</v>
      </c>
      <c r="O336" s="8">
        <f t="shared" si="41"/>
        <v>1148696.0621280719</v>
      </c>
      <c r="P336" s="2">
        <f t="shared" si="39"/>
        <v>1</v>
      </c>
    </row>
    <row r="337" spans="5:16" x14ac:dyDescent="0.3">
      <c r="E337" s="7">
        <v>332</v>
      </c>
      <c r="F337" s="10">
        <f>DATE(YEAR(F336),MONTH(F336)+IF($B$9="Monthly",1,0),DAY(F336)+IF($B$9="Biweekly",14,0))</f>
        <v>55335</v>
      </c>
      <c r="G337" s="8">
        <f t="shared" si="40"/>
        <v>3.9323631698889309E-9</v>
      </c>
      <c r="H337" s="8">
        <f t="shared" si="35"/>
        <v>0</v>
      </c>
      <c r="I337" s="8">
        <v>0</v>
      </c>
      <c r="J337" s="8">
        <v>0</v>
      </c>
      <c r="K337" s="8">
        <f t="shared" si="36"/>
        <v>0</v>
      </c>
      <c r="L337" s="8">
        <f t="shared" si="37"/>
        <v>-2.1300300503565041E-11</v>
      </c>
      <c r="M337" s="8">
        <f>G337*$C$10*$B$8</f>
        <v>2.1300300503565041E-11</v>
      </c>
      <c r="N337" s="8">
        <f t="shared" si="38"/>
        <v>3.9536634703924957E-9</v>
      </c>
      <c r="O337" s="8">
        <f t="shared" si="41"/>
        <v>1148696.0621280719</v>
      </c>
      <c r="P337" s="2">
        <f t="shared" si="39"/>
        <v>1</v>
      </c>
    </row>
    <row r="338" spans="5:16" x14ac:dyDescent="0.3">
      <c r="E338" s="7">
        <v>333</v>
      </c>
      <c r="F338" s="10">
        <f>DATE(YEAR(F337),MONTH(F337)+IF($B$9="Monthly",1,0),DAY(F337)+IF($B$9="Biweekly",14,0))</f>
        <v>55366</v>
      </c>
      <c r="G338" s="8">
        <f t="shared" si="40"/>
        <v>3.9536634703924957E-9</v>
      </c>
      <c r="H338" s="8">
        <f t="shared" si="35"/>
        <v>0</v>
      </c>
      <c r="I338" s="8">
        <v>0</v>
      </c>
      <c r="J338" s="8">
        <v>0</v>
      </c>
      <c r="K338" s="8">
        <f t="shared" si="36"/>
        <v>0</v>
      </c>
      <c r="L338" s="8">
        <f t="shared" si="37"/>
        <v>-2.1415677131292683E-11</v>
      </c>
      <c r="M338" s="8">
        <f>G338*$C$10*$B$8</f>
        <v>2.1415677131292683E-11</v>
      </c>
      <c r="N338" s="8">
        <f t="shared" si="38"/>
        <v>3.9750791475237881E-9</v>
      </c>
      <c r="O338" s="8">
        <f t="shared" si="41"/>
        <v>1148696.0621280719</v>
      </c>
      <c r="P338" s="2">
        <f t="shared" si="39"/>
        <v>1</v>
      </c>
    </row>
    <row r="339" spans="5:16" x14ac:dyDescent="0.3">
      <c r="E339" s="7">
        <v>334</v>
      </c>
      <c r="F339" s="10">
        <f>DATE(YEAR(F338),MONTH(F338)+IF($B$9="Monthly",1,0),DAY(F338)+IF($B$9="Biweekly",14,0))</f>
        <v>55397</v>
      </c>
      <c r="G339" s="8">
        <f t="shared" si="40"/>
        <v>3.9750791475237881E-9</v>
      </c>
      <c r="H339" s="8">
        <f t="shared" si="35"/>
        <v>0</v>
      </c>
      <c r="I339" s="8">
        <v>0</v>
      </c>
      <c r="J339" s="8">
        <v>0</v>
      </c>
      <c r="K339" s="8">
        <f t="shared" si="36"/>
        <v>0</v>
      </c>
      <c r="L339" s="8">
        <f t="shared" si="37"/>
        <v>-2.1531678715753851E-11</v>
      </c>
      <c r="M339" s="8">
        <f>G339*$C$10*$B$8</f>
        <v>2.1531678715753851E-11</v>
      </c>
      <c r="N339" s="8">
        <f t="shared" si="38"/>
        <v>3.9966108262395423E-9</v>
      </c>
      <c r="O339" s="8">
        <f t="shared" si="41"/>
        <v>1148696.0621280719</v>
      </c>
      <c r="P339" s="2">
        <f t="shared" si="39"/>
        <v>1</v>
      </c>
    </row>
    <row r="340" spans="5:16" x14ac:dyDescent="0.3">
      <c r="E340" s="7">
        <v>335</v>
      </c>
      <c r="F340" s="10">
        <f>DATE(YEAR(F339),MONTH(F339)+IF($B$9="Monthly",1,0),DAY(F339)+IF($B$9="Biweekly",14,0))</f>
        <v>55427</v>
      </c>
      <c r="G340" s="8">
        <f t="shared" si="40"/>
        <v>3.9966108262395423E-9</v>
      </c>
      <c r="H340" s="8">
        <f t="shared" si="35"/>
        <v>0</v>
      </c>
      <c r="I340" s="8">
        <v>0</v>
      </c>
      <c r="J340" s="8">
        <v>0</v>
      </c>
      <c r="K340" s="8">
        <f t="shared" si="36"/>
        <v>0</v>
      </c>
      <c r="L340" s="8">
        <f t="shared" si="37"/>
        <v>-2.1648308642130855E-11</v>
      </c>
      <c r="M340" s="8">
        <f>G340*$C$10*$B$8</f>
        <v>2.1648308642130855E-11</v>
      </c>
      <c r="N340" s="8">
        <f t="shared" si="38"/>
        <v>4.0182591348816736E-9</v>
      </c>
      <c r="O340" s="8">
        <f t="shared" si="41"/>
        <v>1148696.0621280719</v>
      </c>
      <c r="P340" s="2">
        <f t="shared" si="39"/>
        <v>1</v>
      </c>
    </row>
    <row r="341" spans="5:16" x14ac:dyDescent="0.3">
      <c r="E341" s="7">
        <v>336</v>
      </c>
      <c r="F341" s="10">
        <f>DATE(YEAR(F340),MONTH(F340)+IF($B$9="Monthly",1,0),DAY(F340)+IF($B$9="Biweekly",14,0))</f>
        <v>55458</v>
      </c>
      <c r="G341" s="8">
        <f t="shared" si="40"/>
        <v>4.0182591348816736E-9</v>
      </c>
      <c r="H341" s="8">
        <f t="shared" si="35"/>
        <v>0</v>
      </c>
      <c r="I341" s="8">
        <v>0</v>
      </c>
      <c r="J341" s="8">
        <v>0</v>
      </c>
      <c r="K341" s="8">
        <f t="shared" si="36"/>
        <v>0</v>
      </c>
      <c r="L341" s="8">
        <f t="shared" si="37"/>
        <v>-2.1765570313942396E-11</v>
      </c>
      <c r="M341" s="8">
        <f>G341*$C$10*$B$8</f>
        <v>2.1765570313942396E-11</v>
      </c>
      <c r="N341" s="8">
        <f t="shared" si="38"/>
        <v>4.0400247051956163E-9</v>
      </c>
      <c r="O341" s="8">
        <f t="shared" si="41"/>
        <v>1148696.0621280719</v>
      </c>
      <c r="P341" s="2">
        <f t="shared" si="39"/>
        <v>1</v>
      </c>
    </row>
    <row r="342" spans="5:16" x14ac:dyDescent="0.3">
      <c r="E342" s="7">
        <v>337</v>
      </c>
      <c r="F342" s="10">
        <f>DATE(YEAR(F341),MONTH(F341)+IF($B$9="Monthly",1,0),DAY(F341)+IF($B$9="Biweekly",14,0))</f>
        <v>55488</v>
      </c>
      <c r="G342" s="8">
        <f t="shared" si="40"/>
        <v>4.0400247051956163E-9</v>
      </c>
      <c r="H342" s="8">
        <f t="shared" si="35"/>
        <v>0</v>
      </c>
      <c r="I342" s="8">
        <v>0</v>
      </c>
      <c r="J342" s="8">
        <v>0</v>
      </c>
      <c r="K342" s="8">
        <f t="shared" si="36"/>
        <v>0</v>
      </c>
      <c r="L342" s="8">
        <f t="shared" si="37"/>
        <v>-2.1883467153142921E-11</v>
      </c>
      <c r="M342" s="8">
        <f>G342*$C$10*$B$8</f>
        <v>2.1883467153142921E-11</v>
      </c>
      <c r="N342" s="8">
        <f t="shared" si="38"/>
        <v>4.0619081723487591E-9</v>
      </c>
      <c r="O342" s="8">
        <f t="shared" si="41"/>
        <v>1148696.0621280719</v>
      </c>
      <c r="P342" s="2">
        <f t="shared" si="39"/>
        <v>1</v>
      </c>
    </row>
    <row r="343" spans="5:16" x14ac:dyDescent="0.3">
      <c r="E343" s="7">
        <v>338</v>
      </c>
      <c r="F343" s="10">
        <f>DATE(YEAR(F342),MONTH(F342)+IF($B$9="Monthly",1,0),DAY(F342)+IF($B$9="Biweekly",14,0))</f>
        <v>55519</v>
      </c>
      <c r="G343" s="8">
        <f t="shared" si="40"/>
        <v>4.0619081723487591E-9</v>
      </c>
      <c r="H343" s="8">
        <f t="shared" si="35"/>
        <v>0</v>
      </c>
      <c r="I343" s="8">
        <v>0</v>
      </c>
      <c r="J343" s="8">
        <v>0</v>
      </c>
      <c r="K343" s="8">
        <f t="shared" si="36"/>
        <v>0</v>
      </c>
      <c r="L343" s="8">
        <f t="shared" si="37"/>
        <v>-2.2002002600222445E-11</v>
      </c>
      <c r="M343" s="8">
        <f>G343*$C$10*$B$8</f>
        <v>2.2002002600222445E-11</v>
      </c>
      <c r="N343" s="8">
        <f t="shared" si="38"/>
        <v>4.0839101749489814E-9</v>
      </c>
      <c r="O343" s="8">
        <f t="shared" si="41"/>
        <v>1148696.0621280719</v>
      </c>
      <c r="P343" s="2">
        <f t="shared" si="39"/>
        <v>1</v>
      </c>
    </row>
    <row r="344" spans="5:16" x14ac:dyDescent="0.3">
      <c r="E344" s="7">
        <v>339</v>
      </c>
      <c r="F344" s="10">
        <f>DATE(YEAR(F343),MONTH(F343)+IF($B$9="Monthly",1,0),DAY(F343)+IF($B$9="Biweekly",14,0))</f>
        <v>55550</v>
      </c>
      <c r="G344" s="8">
        <f t="shared" si="40"/>
        <v>4.0839101749489814E-9</v>
      </c>
      <c r="H344" s="8">
        <f t="shared" si="35"/>
        <v>0</v>
      </c>
      <c r="I344" s="8">
        <v>0</v>
      </c>
      <c r="J344" s="8">
        <v>0</v>
      </c>
      <c r="K344" s="8">
        <f t="shared" si="36"/>
        <v>0</v>
      </c>
      <c r="L344" s="8">
        <f t="shared" si="37"/>
        <v>-2.2121180114306983E-11</v>
      </c>
      <c r="M344" s="8">
        <f>G344*$C$10*$B$8</f>
        <v>2.2121180114306983E-11</v>
      </c>
      <c r="N344" s="8">
        <f t="shared" si="38"/>
        <v>4.1060313550632881E-9</v>
      </c>
      <c r="O344" s="8">
        <f t="shared" si="41"/>
        <v>1148696.0621280719</v>
      </c>
      <c r="P344" s="2">
        <f t="shared" si="39"/>
        <v>1</v>
      </c>
    </row>
    <row r="345" spans="5:16" x14ac:dyDescent="0.3">
      <c r="E345" s="7">
        <v>340</v>
      </c>
      <c r="F345" s="10">
        <f>DATE(YEAR(F344),MONTH(F344)+IF($B$9="Monthly",1,0),DAY(F344)+IF($B$9="Biweekly",14,0))</f>
        <v>55579</v>
      </c>
      <c r="G345" s="8">
        <f t="shared" si="40"/>
        <v>4.1060313550632881E-9</v>
      </c>
      <c r="H345" s="8">
        <f t="shared" si="35"/>
        <v>0</v>
      </c>
      <c r="I345" s="8">
        <v>0</v>
      </c>
      <c r="J345" s="8">
        <v>0</v>
      </c>
      <c r="K345" s="8">
        <f t="shared" si="36"/>
        <v>0</v>
      </c>
      <c r="L345" s="8">
        <f t="shared" si="37"/>
        <v>-2.2241003173259477E-11</v>
      </c>
      <c r="M345" s="8">
        <f>G345*$C$10*$B$8</f>
        <v>2.2241003173259477E-11</v>
      </c>
      <c r="N345" s="8">
        <f t="shared" si="38"/>
        <v>4.1282723582365473E-9</v>
      </c>
      <c r="O345" s="8">
        <f t="shared" si="41"/>
        <v>1148696.0621280719</v>
      </c>
      <c r="P345" s="2">
        <f t="shared" si="39"/>
        <v>1</v>
      </c>
    </row>
    <row r="346" spans="5:16" x14ac:dyDescent="0.3">
      <c r="E346" s="7">
        <v>341</v>
      </c>
      <c r="F346" s="10">
        <f>DATE(YEAR(F345),MONTH(F345)+IF($B$9="Monthly",1,0),DAY(F345)+IF($B$9="Biweekly",14,0))</f>
        <v>55610</v>
      </c>
      <c r="G346" s="8">
        <f t="shared" si="40"/>
        <v>4.1282723582365473E-9</v>
      </c>
      <c r="H346" s="8">
        <f t="shared" si="35"/>
        <v>0</v>
      </c>
      <c r="I346" s="8">
        <v>0</v>
      </c>
      <c r="J346" s="8">
        <v>0</v>
      </c>
      <c r="K346" s="8">
        <f t="shared" si="36"/>
        <v>0</v>
      </c>
      <c r="L346" s="8">
        <f t="shared" si="37"/>
        <v>-2.2361475273781298E-11</v>
      </c>
      <c r="M346" s="8">
        <f>G346*$C$10*$B$8</f>
        <v>2.2361475273781298E-11</v>
      </c>
      <c r="N346" s="8">
        <f t="shared" si="38"/>
        <v>4.1506338335103284E-9</v>
      </c>
      <c r="O346" s="8">
        <f t="shared" si="41"/>
        <v>1148696.0621280719</v>
      </c>
      <c r="P346" s="2">
        <f t="shared" si="39"/>
        <v>1</v>
      </c>
    </row>
    <row r="347" spans="5:16" x14ac:dyDescent="0.3">
      <c r="E347" s="7">
        <v>342</v>
      </c>
      <c r="F347" s="10">
        <f>DATE(YEAR(F346),MONTH(F346)+IF($B$9="Monthly",1,0),DAY(F346)+IF($B$9="Biweekly",14,0))</f>
        <v>55640</v>
      </c>
      <c r="G347" s="8">
        <f t="shared" si="40"/>
        <v>4.1506338335103284E-9</v>
      </c>
      <c r="H347" s="8">
        <f t="shared" si="35"/>
        <v>0</v>
      </c>
      <c r="I347" s="8">
        <v>0</v>
      </c>
      <c r="J347" s="8">
        <v>0</v>
      </c>
      <c r="K347" s="8">
        <f t="shared" si="36"/>
        <v>0</v>
      </c>
      <c r="L347" s="8">
        <f t="shared" si="37"/>
        <v>-2.248259993151428E-11</v>
      </c>
      <c r="M347" s="8">
        <f>G347*$C$10*$B$8</f>
        <v>2.248259993151428E-11</v>
      </c>
      <c r="N347" s="8">
        <f t="shared" si="38"/>
        <v>4.1731164334418429E-9</v>
      </c>
      <c r="O347" s="8">
        <f t="shared" si="41"/>
        <v>1148696.0621280719</v>
      </c>
      <c r="P347" s="2">
        <f t="shared" si="39"/>
        <v>1</v>
      </c>
    </row>
    <row r="348" spans="5:16" x14ac:dyDescent="0.3">
      <c r="E348" s="7">
        <v>343</v>
      </c>
      <c r="F348" s="10">
        <f>DATE(YEAR(F347),MONTH(F347)+IF($B$9="Monthly",1,0),DAY(F347)+IF($B$9="Biweekly",14,0))</f>
        <v>55671</v>
      </c>
      <c r="G348" s="8">
        <f t="shared" si="40"/>
        <v>4.1731164334418429E-9</v>
      </c>
      <c r="H348" s="8">
        <f t="shared" si="35"/>
        <v>0</v>
      </c>
      <c r="I348" s="8">
        <v>0</v>
      </c>
      <c r="J348" s="8">
        <v>0</v>
      </c>
      <c r="K348" s="8">
        <f t="shared" si="36"/>
        <v>0</v>
      </c>
      <c r="L348" s="8">
        <f t="shared" si="37"/>
        <v>-2.2604380681143316E-11</v>
      </c>
      <c r="M348" s="8">
        <f>G348*$C$10*$B$8</f>
        <v>2.2604380681143316E-11</v>
      </c>
      <c r="N348" s="8">
        <f t="shared" si="38"/>
        <v>4.195720814122986E-9</v>
      </c>
      <c r="O348" s="8">
        <f t="shared" si="41"/>
        <v>1148696.0621280719</v>
      </c>
      <c r="P348" s="2">
        <f t="shared" si="39"/>
        <v>1</v>
      </c>
    </row>
    <row r="349" spans="5:16" x14ac:dyDescent="0.3">
      <c r="E349" s="7">
        <v>344</v>
      </c>
      <c r="F349" s="10">
        <f>DATE(YEAR(F348),MONTH(F348)+IF($B$9="Monthly",1,0),DAY(F348)+IF($B$9="Biweekly",14,0))</f>
        <v>55701</v>
      </c>
      <c r="G349" s="8">
        <f t="shared" si="40"/>
        <v>4.195720814122986E-9</v>
      </c>
      <c r="H349" s="8">
        <f t="shared" si="35"/>
        <v>0</v>
      </c>
      <c r="I349" s="8">
        <v>0</v>
      </c>
      <c r="J349" s="8">
        <v>0</v>
      </c>
      <c r="K349" s="8">
        <f t="shared" si="36"/>
        <v>0</v>
      </c>
      <c r="L349" s="8">
        <f t="shared" si="37"/>
        <v>-2.2726821076499507E-11</v>
      </c>
      <c r="M349" s="8">
        <f>G349*$C$10*$B$8</f>
        <v>2.2726821076499507E-11</v>
      </c>
      <c r="N349" s="8">
        <f t="shared" si="38"/>
        <v>4.2184476351994853E-9</v>
      </c>
      <c r="O349" s="8">
        <f t="shared" si="41"/>
        <v>1148696.0621280719</v>
      </c>
      <c r="P349" s="2">
        <f t="shared" si="39"/>
        <v>1</v>
      </c>
    </row>
    <row r="350" spans="5:16" x14ac:dyDescent="0.3">
      <c r="E350" s="7">
        <v>345</v>
      </c>
      <c r="F350" s="10">
        <f>DATE(YEAR(F349),MONTH(F349)+IF($B$9="Monthly",1,0),DAY(F349)+IF($B$9="Biweekly",14,0))</f>
        <v>55732</v>
      </c>
      <c r="G350" s="8">
        <f t="shared" si="40"/>
        <v>4.2184476351994853E-9</v>
      </c>
      <c r="H350" s="8">
        <f t="shared" si="35"/>
        <v>0</v>
      </c>
      <c r="I350" s="8">
        <v>0</v>
      </c>
      <c r="J350" s="8">
        <v>0</v>
      </c>
      <c r="K350" s="8">
        <f t="shared" si="36"/>
        <v>0</v>
      </c>
      <c r="L350" s="8">
        <f t="shared" si="37"/>
        <v>-2.284992469066388E-11</v>
      </c>
      <c r="M350" s="8">
        <f>G350*$C$10*$B$8</f>
        <v>2.284992469066388E-11</v>
      </c>
      <c r="N350" s="8">
        <f t="shared" si="38"/>
        <v>4.2412975598901489E-9</v>
      </c>
      <c r="O350" s="8">
        <f t="shared" si="41"/>
        <v>1148696.0621280719</v>
      </c>
      <c r="P350" s="2">
        <f t="shared" si="39"/>
        <v>1</v>
      </c>
    </row>
    <row r="351" spans="5:16" x14ac:dyDescent="0.3">
      <c r="E351" s="7">
        <v>346</v>
      </c>
      <c r="F351" s="10">
        <f>DATE(YEAR(F350),MONTH(F350)+IF($B$9="Monthly",1,0),DAY(F350)+IF($B$9="Biweekly",14,0))</f>
        <v>55763</v>
      </c>
      <c r="G351" s="8">
        <f t="shared" si="40"/>
        <v>4.2412975598901489E-9</v>
      </c>
      <c r="H351" s="8">
        <f t="shared" si="35"/>
        <v>0</v>
      </c>
      <c r="I351" s="8">
        <v>0</v>
      </c>
      <c r="J351" s="8">
        <v>0</v>
      </c>
      <c r="K351" s="8">
        <f t="shared" si="36"/>
        <v>0</v>
      </c>
      <c r="L351" s="8">
        <f t="shared" si="37"/>
        <v>-2.2973695116071641E-11</v>
      </c>
      <c r="M351" s="8">
        <f>G351*$C$10*$B$8</f>
        <v>2.2973695116071641E-11</v>
      </c>
      <c r="N351" s="8">
        <f t="shared" si="38"/>
        <v>4.2642712550062209E-9</v>
      </c>
      <c r="O351" s="8">
        <f t="shared" si="41"/>
        <v>1148696.0621280719</v>
      </c>
      <c r="P351" s="2">
        <f t="shared" si="39"/>
        <v>1</v>
      </c>
    </row>
    <row r="352" spans="5:16" x14ac:dyDescent="0.3">
      <c r="E352" s="7">
        <v>347</v>
      </c>
      <c r="F352" s="10">
        <f>DATE(YEAR(F351),MONTH(F351)+IF($B$9="Monthly",1,0),DAY(F351)+IF($B$9="Biweekly",14,0))</f>
        <v>55793</v>
      </c>
      <c r="G352" s="8">
        <f t="shared" si="40"/>
        <v>4.2642712550062209E-9</v>
      </c>
      <c r="H352" s="8">
        <f t="shared" si="35"/>
        <v>0</v>
      </c>
      <c r="I352" s="8">
        <v>0</v>
      </c>
      <c r="J352" s="8">
        <v>0</v>
      </c>
      <c r="K352" s="8">
        <f t="shared" si="36"/>
        <v>0</v>
      </c>
      <c r="L352" s="8">
        <f t="shared" si="37"/>
        <v>-2.3098135964617032E-11</v>
      </c>
      <c r="M352" s="8">
        <f>G352*$C$10*$B$8</f>
        <v>2.3098135964617032E-11</v>
      </c>
      <c r="N352" s="8">
        <f t="shared" si="38"/>
        <v>4.2873693909708381E-9</v>
      </c>
      <c r="O352" s="8">
        <f t="shared" si="41"/>
        <v>1148696.0621280719</v>
      </c>
      <c r="P352" s="2">
        <f t="shared" si="39"/>
        <v>1</v>
      </c>
    </row>
    <row r="353" spans="5:16" x14ac:dyDescent="0.3">
      <c r="E353" s="7">
        <v>348</v>
      </c>
      <c r="F353" s="10">
        <f>DATE(YEAR(F352),MONTH(F352)+IF($B$9="Monthly",1,0),DAY(F352)+IF($B$9="Biweekly",14,0))</f>
        <v>55824</v>
      </c>
      <c r="G353" s="8">
        <f t="shared" si="40"/>
        <v>4.2873693909708381E-9</v>
      </c>
      <c r="H353" s="8">
        <f t="shared" si="35"/>
        <v>0</v>
      </c>
      <c r="I353" s="8">
        <v>0</v>
      </c>
      <c r="J353" s="8">
        <v>0</v>
      </c>
      <c r="K353" s="8">
        <f t="shared" si="36"/>
        <v>0</v>
      </c>
      <c r="L353" s="8">
        <f t="shared" si="37"/>
        <v>-2.3223250867758708E-11</v>
      </c>
      <c r="M353" s="8">
        <f>G353*$C$10*$B$8</f>
        <v>2.3223250867758708E-11</v>
      </c>
      <c r="N353" s="8">
        <f t="shared" si="38"/>
        <v>4.3105926418385966E-9</v>
      </c>
      <c r="O353" s="8">
        <f t="shared" si="41"/>
        <v>1148696.0621280719</v>
      </c>
      <c r="P353" s="2">
        <f t="shared" si="39"/>
        <v>1</v>
      </c>
    </row>
    <row r="354" spans="5:16" x14ac:dyDescent="0.3">
      <c r="E354" s="7">
        <v>349</v>
      </c>
      <c r="F354" s="10">
        <f>DATE(YEAR(F353),MONTH(F353)+IF($B$9="Monthly",1,0),DAY(F353)+IF($B$9="Biweekly",14,0))</f>
        <v>55854</v>
      </c>
      <c r="G354" s="8">
        <f t="shared" si="40"/>
        <v>4.3105926418385966E-9</v>
      </c>
      <c r="H354" s="8">
        <f t="shared" si="35"/>
        <v>0</v>
      </c>
      <c r="I354" s="8">
        <v>0</v>
      </c>
      <c r="J354" s="8">
        <v>0</v>
      </c>
      <c r="K354" s="8">
        <f t="shared" si="36"/>
        <v>0</v>
      </c>
      <c r="L354" s="8">
        <f t="shared" si="37"/>
        <v>-2.334904347662573E-11</v>
      </c>
      <c r="M354" s="8">
        <f>G354*$C$10*$B$8</f>
        <v>2.334904347662573E-11</v>
      </c>
      <c r="N354" s="8">
        <f t="shared" si="38"/>
        <v>4.333941685315222E-9</v>
      </c>
      <c r="O354" s="8">
        <f t="shared" si="41"/>
        <v>1148696.0621280719</v>
      </c>
      <c r="P354" s="2">
        <f t="shared" si="39"/>
        <v>1</v>
      </c>
    </row>
    <row r="355" spans="5:16" x14ac:dyDescent="0.3">
      <c r="E355" s="7">
        <v>350</v>
      </c>
      <c r="F355" s="10">
        <f>DATE(YEAR(F354),MONTH(F354)+IF($B$9="Monthly",1,0),DAY(F354)+IF($B$9="Biweekly",14,0))</f>
        <v>55885</v>
      </c>
      <c r="G355" s="8">
        <f t="shared" si="40"/>
        <v>4.333941685315222E-9</v>
      </c>
      <c r="H355" s="8">
        <f t="shared" si="35"/>
        <v>0</v>
      </c>
      <c r="I355" s="8">
        <v>0</v>
      </c>
      <c r="J355" s="8">
        <v>0</v>
      </c>
      <c r="K355" s="8">
        <f t="shared" si="36"/>
        <v>0</v>
      </c>
      <c r="L355" s="8">
        <f t="shared" si="37"/>
        <v>-2.347551746212412E-11</v>
      </c>
      <c r="M355" s="8">
        <f>G355*$C$10*$B$8</f>
        <v>2.347551746212412E-11</v>
      </c>
      <c r="N355" s="8">
        <f t="shared" si="38"/>
        <v>4.3574172027773461E-9</v>
      </c>
      <c r="O355" s="8">
        <f t="shared" si="41"/>
        <v>1148696.0621280719</v>
      </c>
      <c r="P355" s="2">
        <f t="shared" si="39"/>
        <v>1</v>
      </c>
    </row>
    <row r="356" spans="5:16" x14ac:dyDescent="0.3">
      <c r="E356" s="7">
        <v>351</v>
      </c>
      <c r="F356" s="10">
        <f>DATE(YEAR(F355),MONTH(F355)+IF($B$9="Monthly",1,0),DAY(F355)+IF($B$9="Biweekly",14,0))</f>
        <v>55916</v>
      </c>
      <c r="G356" s="8">
        <f t="shared" si="40"/>
        <v>4.3574172027773461E-9</v>
      </c>
      <c r="H356" s="8">
        <f t="shared" si="35"/>
        <v>0</v>
      </c>
      <c r="I356" s="8">
        <v>0</v>
      </c>
      <c r="J356" s="8">
        <v>0</v>
      </c>
      <c r="K356" s="8">
        <f t="shared" si="36"/>
        <v>0</v>
      </c>
      <c r="L356" s="8">
        <f t="shared" si="37"/>
        <v>-2.3602676515043958E-11</v>
      </c>
      <c r="M356" s="8">
        <f>G356*$C$10*$B$8</f>
        <v>2.3602676515043958E-11</v>
      </c>
      <c r="N356" s="8">
        <f t="shared" si="38"/>
        <v>4.3810198792923897E-9</v>
      </c>
      <c r="O356" s="8">
        <f t="shared" si="41"/>
        <v>1148696.0621280719</v>
      </c>
      <c r="P356" s="2">
        <f t="shared" si="39"/>
        <v>1</v>
      </c>
    </row>
    <row r="357" spans="5:16" x14ac:dyDescent="0.3">
      <c r="E357" s="7">
        <v>352</v>
      </c>
      <c r="F357" s="10">
        <f>DATE(YEAR(F356),MONTH(F356)+IF($B$9="Monthly",1,0),DAY(F356)+IF($B$9="Biweekly",14,0))</f>
        <v>55944</v>
      </c>
      <c r="G357" s="8">
        <f t="shared" si="40"/>
        <v>4.3810198792923897E-9</v>
      </c>
      <c r="H357" s="8">
        <f t="shared" si="35"/>
        <v>0</v>
      </c>
      <c r="I357" s="8">
        <v>0</v>
      </c>
      <c r="J357" s="8">
        <v>0</v>
      </c>
      <c r="K357" s="8">
        <f t="shared" si="36"/>
        <v>0</v>
      </c>
      <c r="L357" s="8">
        <f t="shared" si="37"/>
        <v>-2.3730524346167109E-11</v>
      </c>
      <c r="M357" s="8">
        <f>G357*$C$10*$B$8</f>
        <v>2.3730524346167109E-11</v>
      </c>
      <c r="N357" s="8">
        <f t="shared" si="38"/>
        <v>4.4047504036385568E-9</v>
      </c>
      <c r="O357" s="8">
        <f t="shared" si="41"/>
        <v>1148696.0621280719</v>
      </c>
      <c r="P357" s="2">
        <f t="shared" si="39"/>
        <v>1</v>
      </c>
    </row>
    <row r="358" spans="5:16" x14ac:dyDescent="0.3">
      <c r="E358" s="7">
        <v>353</v>
      </c>
      <c r="F358" s="10">
        <f>DATE(YEAR(F357),MONTH(F357)+IF($B$9="Monthly",1,0),DAY(F357)+IF($B$9="Biweekly",14,0))</f>
        <v>55975</v>
      </c>
      <c r="G358" s="8">
        <f t="shared" si="40"/>
        <v>4.4047504036385568E-9</v>
      </c>
      <c r="H358" s="8">
        <f t="shared" si="35"/>
        <v>0</v>
      </c>
      <c r="I358" s="8">
        <v>0</v>
      </c>
      <c r="J358" s="8">
        <v>0</v>
      </c>
      <c r="K358" s="8">
        <f t="shared" si="36"/>
        <v>0</v>
      </c>
      <c r="L358" s="8">
        <f t="shared" si="37"/>
        <v>-2.3859064686375516E-11</v>
      </c>
      <c r="M358" s="8">
        <f>G358*$C$10*$B$8</f>
        <v>2.3859064686375516E-11</v>
      </c>
      <c r="N358" s="8">
        <f t="shared" si="38"/>
        <v>4.4286094683249324E-9</v>
      </c>
      <c r="O358" s="8">
        <f t="shared" si="41"/>
        <v>1148696.0621280719</v>
      </c>
      <c r="P358" s="2">
        <f t="shared" si="39"/>
        <v>1</v>
      </c>
    </row>
    <row r="359" spans="5:16" x14ac:dyDescent="0.3">
      <c r="E359" s="7">
        <v>354</v>
      </c>
      <c r="F359" s="10">
        <f>DATE(YEAR(F358),MONTH(F358)+IF($B$9="Monthly",1,0),DAY(F358)+IF($B$9="Biweekly",14,0))</f>
        <v>56005</v>
      </c>
      <c r="G359" s="8">
        <f t="shared" si="40"/>
        <v>4.4286094683249324E-9</v>
      </c>
      <c r="H359" s="8">
        <f t="shared" si="35"/>
        <v>0</v>
      </c>
      <c r="I359" s="8">
        <v>0</v>
      </c>
      <c r="J359" s="8">
        <v>0</v>
      </c>
      <c r="K359" s="8">
        <f t="shared" si="36"/>
        <v>0</v>
      </c>
      <c r="L359" s="8">
        <f t="shared" si="37"/>
        <v>-2.3988301286760051E-11</v>
      </c>
      <c r="M359" s="8">
        <f>G359*$C$10*$B$8</f>
        <v>2.3988301286760051E-11</v>
      </c>
      <c r="N359" s="8">
        <f t="shared" si="38"/>
        <v>4.4525977696116924E-9</v>
      </c>
      <c r="O359" s="8">
        <f t="shared" si="41"/>
        <v>1148696.0621280719</v>
      </c>
      <c r="P359" s="2">
        <f t="shared" si="39"/>
        <v>1</v>
      </c>
    </row>
    <row r="360" spans="5:16" x14ac:dyDescent="0.3">
      <c r="E360" s="7">
        <v>355</v>
      </c>
      <c r="F360" s="10">
        <f>DATE(YEAR(F359),MONTH(F359)+IF($B$9="Monthly",1,0),DAY(F359)+IF($B$9="Biweekly",14,0))</f>
        <v>56036</v>
      </c>
      <c r="G360" s="8">
        <f t="shared" si="40"/>
        <v>4.4525977696116924E-9</v>
      </c>
      <c r="H360" s="8">
        <f t="shared" si="35"/>
        <v>0</v>
      </c>
      <c r="I360" s="8">
        <v>0</v>
      </c>
      <c r="J360" s="8">
        <v>0</v>
      </c>
      <c r="K360" s="8">
        <f t="shared" si="36"/>
        <v>0</v>
      </c>
      <c r="L360" s="8">
        <f t="shared" si="37"/>
        <v>-2.411823791873E-11</v>
      </c>
      <c r="M360" s="8">
        <f>G360*$C$10*$B$8</f>
        <v>2.411823791873E-11</v>
      </c>
      <c r="N360" s="8">
        <f t="shared" si="38"/>
        <v>4.4767160075304221E-9</v>
      </c>
      <c r="O360" s="8">
        <f t="shared" si="41"/>
        <v>1148696.0621280719</v>
      </c>
      <c r="P360" s="2">
        <f t="shared" si="39"/>
        <v>1</v>
      </c>
    </row>
    <row r="361" spans="5:16" x14ac:dyDescent="0.3">
      <c r="E361" s="7">
        <v>356</v>
      </c>
      <c r="F361" s="10">
        <f>DATE(YEAR(F360),MONTH(F360)+IF($B$9="Monthly",1,0),DAY(F360)+IF($B$9="Biweekly",14,0))</f>
        <v>56066</v>
      </c>
      <c r="G361" s="8">
        <f t="shared" si="40"/>
        <v>4.4767160075304221E-9</v>
      </c>
      <c r="H361" s="8">
        <f t="shared" si="35"/>
        <v>0</v>
      </c>
      <c r="I361" s="8">
        <v>0</v>
      </c>
      <c r="J361" s="8">
        <v>0</v>
      </c>
      <c r="K361" s="8">
        <f t="shared" si="36"/>
        <v>0</v>
      </c>
      <c r="L361" s="8">
        <f t="shared" si="37"/>
        <v>-2.4248878374123121E-11</v>
      </c>
      <c r="M361" s="8">
        <f>G361*$C$10*$B$8</f>
        <v>2.4248878374123121E-11</v>
      </c>
      <c r="N361" s="8">
        <f t="shared" si="38"/>
        <v>4.500964885904545E-9</v>
      </c>
      <c r="O361" s="8">
        <f t="shared" si="41"/>
        <v>1148696.0621280719</v>
      </c>
      <c r="P361" s="2">
        <f t="shared" si="39"/>
        <v>1</v>
      </c>
    </row>
    <row r="362" spans="5:16" x14ac:dyDescent="0.3">
      <c r="E362" s="7">
        <v>357</v>
      </c>
      <c r="F362" s="10">
        <f>DATE(YEAR(F361),MONTH(F361)+IF($B$9="Monthly",1,0),DAY(F361)+IF($B$9="Biweekly",14,0))</f>
        <v>56097</v>
      </c>
      <c r="G362" s="8">
        <f t="shared" si="40"/>
        <v>4.500964885904545E-9</v>
      </c>
      <c r="H362" s="8">
        <f t="shared" si="35"/>
        <v>0</v>
      </c>
      <c r="I362" s="8">
        <v>0</v>
      </c>
      <c r="J362" s="8">
        <v>0</v>
      </c>
      <c r="K362" s="8">
        <f t="shared" si="36"/>
        <v>0</v>
      </c>
      <c r="L362" s="8">
        <f t="shared" si="37"/>
        <v>-2.4380226465316287E-11</v>
      </c>
      <c r="M362" s="8">
        <f>G362*$C$10*$B$8</f>
        <v>2.4380226465316287E-11</v>
      </c>
      <c r="N362" s="8">
        <f t="shared" si="38"/>
        <v>4.5253451123698615E-9</v>
      </c>
      <c r="O362" s="8">
        <f t="shared" si="41"/>
        <v>1148696.0621280719</v>
      </c>
      <c r="P362" s="2">
        <f t="shared" si="39"/>
        <v>1</v>
      </c>
    </row>
    <row r="363" spans="5:16" x14ac:dyDescent="0.3">
      <c r="E363" s="7">
        <v>358</v>
      </c>
      <c r="F363" s="10">
        <f>DATE(YEAR(F362),MONTH(F362)+IF($B$9="Monthly",1,0),DAY(F362)+IF($B$9="Biweekly",14,0))</f>
        <v>56128</v>
      </c>
      <c r="G363" s="8">
        <f t="shared" si="40"/>
        <v>4.5253451123698615E-9</v>
      </c>
      <c r="H363" s="8">
        <f t="shared" si="35"/>
        <v>0</v>
      </c>
      <c r="I363" s="8">
        <v>0</v>
      </c>
      <c r="J363" s="8">
        <v>0</v>
      </c>
      <c r="K363" s="8">
        <f t="shared" si="36"/>
        <v>0</v>
      </c>
      <c r="L363" s="8">
        <f t="shared" si="37"/>
        <v>-2.4512286025336751E-11</v>
      </c>
      <c r="M363" s="8">
        <f>G363*$C$10*$B$8</f>
        <v>2.4512286025336751E-11</v>
      </c>
      <c r="N363" s="8">
        <f t="shared" si="38"/>
        <v>4.5498573983951979E-9</v>
      </c>
      <c r="O363" s="8">
        <f t="shared" si="41"/>
        <v>1148696.0621280719</v>
      </c>
      <c r="P363" s="2">
        <f t="shared" si="39"/>
        <v>1</v>
      </c>
    </row>
    <row r="364" spans="5:16" x14ac:dyDescent="0.3">
      <c r="E364" s="7">
        <v>359</v>
      </c>
      <c r="F364" s="10">
        <f>DATE(YEAR(F363),MONTH(F363)+IF($B$9="Monthly",1,0),DAY(F363)+IF($B$9="Biweekly",14,0))</f>
        <v>56158</v>
      </c>
      <c r="G364" s="8">
        <f t="shared" si="40"/>
        <v>4.5498573983951979E-9</v>
      </c>
      <c r="H364" s="8">
        <f t="shared" si="35"/>
        <v>0</v>
      </c>
      <c r="I364" s="8">
        <v>0</v>
      </c>
      <c r="J364" s="8">
        <v>0</v>
      </c>
      <c r="K364" s="8">
        <f t="shared" si="36"/>
        <v>0</v>
      </c>
      <c r="L364" s="8">
        <f t="shared" si="37"/>
        <v>-2.4645060907973991E-11</v>
      </c>
      <c r="M364" s="8">
        <f>G364*$C$10*$B$8</f>
        <v>2.4645060907973991E-11</v>
      </c>
      <c r="N364" s="8">
        <f t="shared" si="38"/>
        <v>4.574502459303172E-9</v>
      </c>
      <c r="O364" s="8">
        <f t="shared" si="41"/>
        <v>1148696.0621280719</v>
      </c>
      <c r="P364" s="2">
        <f t="shared" si="39"/>
        <v>1</v>
      </c>
    </row>
    <row r="365" spans="5:16" x14ac:dyDescent="0.3">
      <c r="E365" s="7">
        <v>360</v>
      </c>
      <c r="F365" s="10">
        <f>DATE(YEAR(F364),MONTH(F364)+IF($B$9="Monthly",1,0),DAY(F364)+IF($B$9="Biweekly",14,0))</f>
        <v>56189</v>
      </c>
      <c r="G365" s="8">
        <f t="shared" si="40"/>
        <v>4.574502459303172E-9</v>
      </c>
      <c r="H365" s="8">
        <f t="shared" si="35"/>
        <v>0</v>
      </c>
      <c r="I365" s="8">
        <v>0</v>
      </c>
      <c r="J365" s="8">
        <v>0</v>
      </c>
      <c r="K365" s="8">
        <f t="shared" si="36"/>
        <v>0</v>
      </c>
      <c r="L365" s="8">
        <f t="shared" si="37"/>
        <v>-2.4778554987892179E-11</v>
      </c>
      <c r="M365" s="8">
        <f>G365*$C$10*$B$8</f>
        <v>2.4778554987892179E-11</v>
      </c>
      <c r="N365" s="8">
        <f t="shared" si="38"/>
        <v>4.5992810142910644E-9</v>
      </c>
      <c r="O365" s="8">
        <f t="shared" si="41"/>
        <v>1148696.0621280719</v>
      </c>
      <c r="P365" s="2">
        <f t="shared" si="39"/>
        <v>1</v>
      </c>
    </row>
    <row r="366" spans="5:16" x14ac:dyDescent="0.3">
      <c r="E366" s="7">
        <v>361</v>
      </c>
      <c r="F366" s="10">
        <f>DATE(YEAR(F365),MONTH(F365)+IF($B$9="Monthly",1,0),DAY(F365)+IF($B$9="Biweekly",14,0))</f>
        <v>56219</v>
      </c>
      <c r="G366" s="8">
        <f t="shared" si="40"/>
        <v>4.5992810142910644E-9</v>
      </c>
      <c r="H366" s="8">
        <f t="shared" si="35"/>
        <v>0</v>
      </c>
      <c r="I366" s="8">
        <v>0</v>
      </c>
      <c r="J366" s="8">
        <v>0</v>
      </c>
      <c r="K366" s="8">
        <f t="shared" si="36"/>
        <v>0</v>
      </c>
      <c r="L366" s="8">
        <f t="shared" si="37"/>
        <v>-2.4912772160743264E-11</v>
      </c>
      <c r="M366" s="8">
        <f>G366*$C$10*$B$8</f>
        <v>2.4912772160743264E-11</v>
      </c>
      <c r="N366" s="8">
        <f t="shared" si="38"/>
        <v>4.6241937864518076E-9</v>
      </c>
      <c r="O366" s="8">
        <f t="shared" si="41"/>
        <v>1148696.0621280719</v>
      </c>
      <c r="P366" s="2">
        <f t="shared" si="39"/>
        <v>1</v>
      </c>
    </row>
    <row r="367" spans="5:16" x14ac:dyDescent="0.3">
      <c r="E367" s="7">
        <v>362</v>
      </c>
      <c r="F367" s="10">
        <f>DATE(YEAR(F366),MONTH(F366)+IF($B$9="Monthly",1,0),DAY(F366)+IF($B$9="Biweekly",14,0))</f>
        <v>56250</v>
      </c>
      <c r="G367" s="8">
        <f t="shared" si="40"/>
        <v>4.6241937864518076E-9</v>
      </c>
      <c r="H367" s="8">
        <f t="shared" si="35"/>
        <v>0</v>
      </c>
      <c r="I367" s="8">
        <v>0</v>
      </c>
      <c r="J367" s="8">
        <v>0</v>
      </c>
      <c r="K367" s="8">
        <f t="shared" si="36"/>
        <v>0</v>
      </c>
      <c r="L367" s="8">
        <f t="shared" si="37"/>
        <v>-2.5047716343280626E-11</v>
      </c>
      <c r="M367" s="8">
        <f>G367*$C$10*$B$8</f>
        <v>2.5047716343280626E-11</v>
      </c>
      <c r="N367" s="8">
        <f t="shared" si="38"/>
        <v>4.649241502795088E-9</v>
      </c>
      <c r="O367" s="8">
        <f t="shared" si="41"/>
        <v>1148696.0621280719</v>
      </c>
      <c r="P367" s="2">
        <f t="shared" si="39"/>
        <v>1</v>
      </c>
    </row>
    <row r="368" spans="5:16" x14ac:dyDescent="0.3">
      <c r="E368" s="7">
        <v>363</v>
      </c>
      <c r="F368" s="10">
        <f>DATE(YEAR(F367),MONTH(F367)+IF($B$9="Monthly",1,0),DAY(F367)+IF($B$9="Biweekly",14,0))</f>
        <v>56281</v>
      </c>
      <c r="G368" s="8">
        <f t="shared" si="40"/>
        <v>4.649241502795088E-9</v>
      </c>
      <c r="H368" s="8">
        <f t="shared" si="35"/>
        <v>0</v>
      </c>
      <c r="I368" s="8">
        <v>0</v>
      </c>
      <c r="J368" s="8">
        <v>0</v>
      </c>
      <c r="K368" s="8">
        <f t="shared" si="36"/>
        <v>0</v>
      </c>
      <c r="L368" s="8">
        <f t="shared" si="37"/>
        <v>-2.5183391473473391E-11</v>
      </c>
      <c r="M368" s="8">
        <f>G368*$C$10*$B$8</f>
        <v>2.5183391473473391E-11</v>
      </c>
      <c r="N368" s="8">
        <f t="shared" si="38"/>
        <v>4.6744248942685615E-9</v>
      </c>
      <c r="O368" s="8">
        <f t="shared" si="41"/>
        <v>1148696.0621280719</v>
      </c>
      <c r="P368" s="2">
        <f t="shared" si="39"/>
        <v>1</v>
      </c>
    </row>
    <row r="369" spans="5:16" x14ac:dyDescent="0.3">
      <c r="E369" s="7">
        <v>364</v>
      </c>
      <c r="F369" s="10">
        <f>DATE(YEAR(F368),MONTH(F368)+IF($B$9="Monthly",1,0),DAY(F368)+IF($B$9="Biweekly",14,0))</f>
        <v>56309</v>
      </c>
      <c r="G369" s="8">
        <f t="shared" si="40"/>
        <v>4.6744248942685615E-9</v>
      </c>
      <c r="H369" s="8">
        <f t="shared" si="35"/>
        <v>0</v>
      </c>
      <c r="I369" s="8">
        <v>0</v>
      </c>
      <c r="J369" s="8">
        <v>0</v>
      </c>
      <c r="K369" s="8">
        <f t="shared" si="36"/>
        <v>0</v>
      </c>
      <c r="L369" s="8">
        <f t="shared" si="37"/>
        <v>-2.5319801510621375E-11</v>
      </c>
      <c r="M369" s="8">
        <f>G369*$C$10*$B$8</f>
        <v>2.5319801510621375E-11</v>
      </c>
      <c r="N369" s="8">
        <f t="shared" si="38"/>
        <v>4.6997446957791831E-9</v>
      </c>
      <c r="O369" s="8">
        <f t="shared" si="41"/>
        <v>1148696.0621280719</v>
      </c>
      <c r="P369" s="2">
        <f t="shared" si="39"/>
        <v>1</v>
      </c>
    </row>
    <row r="370" spans="5:16" x14ac:dyDescent="0.3">
      <c r="E370" s="7">
        <v>365</v>
      </c>
      <c r="F370" s="10">
        <f>DATE(YEAR(F369),MONTH(F369)+IF($B$9="Monthly",1,0),DAY(F369)+IF($B$9="Biweekly",14,0))</f>
        <v>56340</v>
      </c>
      <c r="G370" s="8">
        <f t="shared" si="40"/>
        <v>4.6997446957791831E-9</v>
      </c>
      <c r="H370" s="8">
        <f t="shared" si="35"/>
        <v>0</v>
      </c>
      <c r="I370" s="8">
        <v>0</v>
      </c>
      <c r="J370" s="8">
        <v>0</v>
      </c>
      <c r="K370" s="8">
        <f t="shared" si="36"/>
        <v>0</v>
      </c>
      <c r="L370" s="8">
        <f t="shared" si="37"/>
        <v>-2.5456950435470577E-11</v>
      </c>
      <c r="M370" s="8">
        <f>G370*$C$10*$B$8</f>
        <v>2.5456950435470577E-11</v>
      </c>
      <c r="N370" s="8">
        <f t="shared" si="38"/>
        <v>4.7252016462146535E-9</v>
      </c>
      <c r="O370" s="8">
        <f t="shared" si="41"/>
        <v>1148696.0621280719</v>
      </c>
      <c r="P370" s="2">
        <f t="shared" si="39"/>
        <v>1</v>
      </c>
    </row>
    <row r="371" spans="5:16" x14ac:dyDescent="0.3">
      <c r="E371" s="7">
        <v>366</v>
      </c>
      <c r="F371" s="10">
        <f>DATE(YEAR(F370),MONTH(F370)+IF($B$9="Monthly",1,0),DAY(F370)+IF($B$9="Biweekly",14,0))</f>
        <v>56370</v>
      </c>
      <c r="G371" s="8">
        <f t="shared" si="40"/>
        <v>4.7252016462146535E-9</v>
      </c>
      <c r="H371" s="8">
        <f t="shared" si="35"/>
        <v>0</v>
      </c>
      <c r="I371" s="8">
        <v>0</v>
      </c>
      <c r="J371" s="8">
        <v>0</v>
      </c>
      <c r="K371" s="8">
        <f t="shared" si="36"/>
        <v>0</v>
      </c>
      <c r="L371" s="8">
        <f t="shared" si="37"/>
        <v>-2.5594842250329371E-11</v>
      </c>
      <c r="M371" s="8">
        <f>G371*$C$10*$B$8</f>
        <v>2.5594842250329371E-11</v>
      </c>
      <c r="N371" s="8">
        <f t="shared" si="38"/>
        <v>4.7507964884649832E-9</v>
      </c>
      <c r="O371" s="8">
        <f t="shared" si="41"/>
        <v>1148696.0621280719</v>
      </c>
      <c r="P371" s="2">
        <f t="shared" si="39"/>
        <v>1</v>
      </c>
    </row>
    <row r="372" spans="5:16" x14ac:dyDescent="0.3">
      <c r="E372" s="7">
        <v>367</v>
      </c>
      <c r="F372" s="10">
        <f>DATE(YEAR(F371),MONTH(F371)+IF($B$9="Monthly",1,0),DAY(F371)+IF($B$9="Biweekly",14,0))</f>
        <v>56401</v>
      </c>
      <c r="G372" s="8">
        <f t="shared" si="40"/>
        <v>4.7507964884649832E-9</v>
      </c>
      <c r="H372" s="8">
        <f t="shared" si="35"/>
        <v>0</v>
      </c>
      <c r="I372" s="8">
        <v>0</v>
      </c>
      <c r="J372" s="8">
        <v>0</v>
      </c>
      <c r="K372" s="8">
        <f t="shared" si="36"/>
        <v>0</v>
      </c>
      <c r="L372" s="8">
        <f t="shared" si="37"/>
        <v>-2.5733480979185326E-11</v>
      </c>
      <c r="M372" s="8">
        <f>G372*$C$10*$B$8</f>
        <v>2.5733480979185326E-11</v>
      </c>
      <c r="N372" s="8">
        <f t="shared" si="38"/>
        <v>4.7765299694441685E-9</v>
      </c>
      <c r="O372" s="8">
        <f t="shared" si="41"/>
        <v>1148696.0621280719</v>
      </c>
      <c r="P372" s="2">
        <f t="shared" si="39"/>
        <v>1</v>
      </c>
    </row>
    <row r="373" spans="5:16" x14ac:dyDescent="0.3">
      <c r="E373" s="7">
        <v>368</v>
      </c>
      <c r="F373" s="10">
        <f>DATE(YEAR(F372),MONTH(F372)+IF($B$9="Monthly",1,0),DAY(F372)+IF($B$9="Biweekly",14,0))</f>
        <v>56431</v>
      </c>
      <c r="G373" s="8">
        <f t="shared" si="40"/>
        <v>4.7765299694441685E-9</v>
      </c>
      <c r="H373" s="8">
        <f t="shared" si="35"/>
        <v>0</v>
      </c>
      <c r="I373" s="8">
        <v>0</v>
      </c>
      <c r="J373" s="8">
        <v>0</v>
      </c>
      <c r="K373" s="8">
        <f t="shared" si="36"/>
        <v>0</v>
      </c>
      <c r="L373" s="8">
        <f t="shared" si="37"/>
        <v>-2.5872870667822577E-11</v>
      </c>
      <c r="M373" s="8">
        <f>G373*$C$10*$B$8</f>
        <v>2.5872870667822577E-11</v>
      </c>
      <c r="N373" s="8">
        <f t="shared" si="38"/>
        <v>4.8024028401119913E-9</v>
      </c>
      <c r="O373" s="8">
        <f t="shared" si="41"/>
        <v>1148696.0621280719</v>
      </c>
      <c r="P373" s="2">
        <f t="shared" si="39"/>
        <v>1</v>
      </c>
    </row>
    <row r="374" spans="5:16" x14ac:dyDescent="0.3">
      <c r="E374" s="7">
        <v>369</v>
      </c>
      <c r="F374" s="10">
        <f>DATE(YEAR(F373),MONTH(F373)+IF($B$9="Monthly",1,0),DAY(F373)+IF($B$9="Biweekly",14,0))</f>
        <v>56462</v>
      </c>
      <c r="G374" s="8">
        <f t="shared" si="40"/>
        <v>4.8024028401119913E-9</v>
      </c>
      <c r="H374" s="8">
        <f t="shared" si="35"/>
        <v>0</v>
      </c>
      <c r="I374" s="8">
        <v>0</v>
      </c>
      <c r="J374" s="8">
        <v>0</v>
      </c>
      <c r="K374" s="8">
        <f t="shared" si="36"/>
        <v>0</v>
      </c>
      <c r="L374" s="8">
        <f t="shared" si="37"/>
        <v>-2.6013015383939954E-11</v>
      </c>
      <c r="M374" s="8">
        <f>G374*$C$10*$B$8</f>
        <v>2.6013015383939954E-11</v>
      </c>
      <c r="N374" s="8">
        <f t="shared" si="38"/>
        <v>4.8284158554959316E-9</v>
      </c>
      <c r="O374" s="8">
        <f t="shared" si="41"/>
        <v>1148696.0621280719</v>
      </c>
      <c r="P374" s="2">
        <f t="shared" si="39"/>
        <v>1</v>
      </c>
    </row>
    <row r="375" spans="5:16" x14ac:dyDescent="0.3">
      <c r="E375" s="7">
        <v>370</v>
      </c>
      <c r="F375" s="10">
        <f>DATE(YEAR(F374),MONTH(F374)+IF($B$9="Monthly",1,0),DAY(F374)+IF($B$9="Biweekly",14,0))</f>
        <v>56493</v>
      </c>
      <c r="G375" s="8">
        <f t="shared" si="40"/>
        <v>4.8284158554959316E-9</v>
      </c>
      <c r="H375" s="8">
        <f t="shared" si="35"/>
        <v>0</v>
      </c>
      <c r="I375" s="8">
        <v>0</v>
      </c>
      <c r="J375" s="8">
        <v>0</v>
      </c>
      <c r="K375" s="8">
        <f t="shared" si="36"/>
        <v>0</v>
      </c>
      <c r="L375" s="8">
        <f t="shared" si="37"/>
        <v>-2.615391921726963E-11</v>
      </c>
      <c r="M375" s="8">
        <f>G375*$C$10*$B$8</f>
        <v>2.615391921726963E-11</v>
      </c>
      <c r="N375" s="8">
        <f t="shared" si="38"/>
        <v>4.8545697747132008E-9</v>
      </c>
      <c r="O375" s="8">
        <f t="shared" si="41"/>
        <v>1148696.0621280719</v>
      </c>
      <c r="P375" s="2">
        <f t="shared" si="39"/>
        <v>1</v>
      </c>
    </row>
    <row r="376" spans="5:16" x14ac:dyDescent="0.3">
      <c r="E376" s="7">
        <v>371</v>
      </c>
      <c r="F376" s="10">
        <f>DATE(YEAR(F375),MONTH(F375)+IF($B$9="Monthly",1,0),DAY(F375)+IF($B$9="Biweekly",14,0))</f>
        <v>56523</v>
      </c>
      <c r="G376" s="8">
        <f t="shared" si="40"/>
        <v>4.8545697747132008E-9</v>
      </c>
      <c r="H376" s="8">
        <f t="shared" si="35"/>
        <v>0</v>
      </c>
      <c r="I376" s="8">
        <v>0</v>
      </c>
      <c r="J376" s="8">
        <v>0</v>
      </c>
      <c r="K376" s="8">
        <f t="shared" si="36"/>
        <v>0</v>
      </c>
      <c r="L376" s="8">
        <f t="shared" si="37"/>
        <v>-2.6295586279696503E-11</v>
      </c>
      <c r="M376" s="8">
        <f>G376*$C$10*$B$8</f>
        <v>2.6295586279696503E-11</v>
      </c>
      <c r="N376" s="8">
        <f t="shared" si="38"/>
        <v>4.8808653609928971E-9</v>
      </c>
      <c r="O376" s="8">
        <f t="shared" si="41"/>
        <v>1148696.0621280719</v>
      </c>
      <c r="P376" s="2">
        <f t="shared" si="39"/>
        <v>1</v>
      </c>
    </row>
    <row r="377" spans="5:16" x14ac:dyDescent="0.3">
      <c r="E377" s="7">
        <v>372</v>
      </c>
      <c r="F377" s="10">
        <f>DATE(YEAR(F376),MONTH(F376)+IF($B$9="Monthly",1,0),DAY(F376)+IF($B$9="Biweekly",14,0))</f>
        <v>56554</v>
      </c>
      <c r="G377" s="8">
        <f t="shared" si="40"/>
        <v>4.8808653609928971E-9</v>
      </c>
      <c r="H377" s="8">
        <f t="shared" si="35"/>
        <v>0</v>
      </c>
      <c r="I377" s="8">
        <v>0</v>
      </c>
      <c r="J377" s="8">
        <v>0</v>
      </c>
      <c r="K377" s="8">
        <f t="shared" si="36"/>
        <v>0</v>
      </c>
      <c r="L377" s="8">
        <f t="shared" si="37"/>
        <v>-2.6438020705378192E-11</v>
      </c>
      <c r="M377" s="8">
        <f>G377*$C$10*$B$8</f>
        <v>2.6438020705378192E-11</v>
      </c>
      <c r="N377" s="8">
        <f t="shared" si="38"/>
        <v>4.9073033816982754E-9</v>
      </c>
      <c r="O377" s="8">
        <f t="shared" si="41"/>
        <v>1148696.0621280719</v>
      </c>
      <c r="P377" s="2">
        <f t="shared" si="39"/>
        <v>1</v>
      </c>
    </row>
    <row r="378" spans="5:16" x14ac:dyDescent="0.3">
      <c r="E378" s="7">
        <v>373</v>
      </c>
      <c r="F378" s="10">
        <f>DATE(YEAR(F377),MONTH(F377)+IF($B$9="Monthly",1,0),DAY(F377)+IF($B$9="Biweekly",14,0))</f>
        <v>56584</v>
      </c>
      <c r="G378" s="8">
        <f t="shared" si="40"/>
        <v>4.9073033816982754E-9</v>
      </c>
      <c r="H378" s="8">
        <f t="shared" si="35"/>
        <v>0</v>
      </c>
      <c r="I378" s="8">
        <v>0</v>
      </c>
      <c r="J378" s="8">
        <v>0</v>
      </c>
      <c r="K378" s="8">
        <f t="shared" si="36"/>
        <v>0</v>
      </c>
      <c r="L378" s="8">
        <f t="shared" si="37"/>
        <v>-2.6581226650865657E-11</v>
      </c>
      <c r="M378" s="8">
        <f>G378*$C$10*$B$8</f>
        <v>2.6581226650865657E-11</v>
      </c>
      <c r="N378" s="8">
        <f t="shared" si="38"/>
        <v>4.933884608349141E-9</v>
      </c>
      <c r="O378" s="8">
        <f t="shared" si="41"/>
        <v>1148696.0621280719</v>
      </c>
      <c r="P378" s="2">
        <f t="shared" si="39"/>
        <v>1</v>
      </c>
    </row>
    <row r="379" spans="5:16" x14ac:dyDescent="0.3">
      <c r="E379" s="7">
        <v>374</v>
      </c>
      <c r="F379" s="10">
        <f>DATE(YEAR(F378),MONTH(F378)+IF($B$9="Monthly",1,0),DAY(F378)+IF($B$9="Biweekly",14,0))</f>
        <v>56615</v>
      </c>
      <c r="G379" s="8">
        <f t="shared" si="40"/>
        <v>4.933884608349141E-9</v>
      </c>
      <c r="H379" s="8">
        <f t="shared" si="35"/>
        <v>0</v>
      </c>
      <c r="I379" s="8">
        <v>0</v>
      </c>
      <c r="J379" s="8">
        <v>0</v>
      </c>
      <c r="K379" s="8">
        <f t="shared" si="36"/>
        <v>0</v>
      </c>
      <c r="L379" s="8">
        <f t="shared" si="37"/>
        <v>-2.6725208295224513E-11</v>
      </c>
      <c r="M379" s="8">
        <f>G379*$C$10*$B$8</f>
        <v>2.6725208295224513E-11</v>
      </c>
      <c r="N379" s="8">
        <f t="shared" si="38"/>
        <v>4.9606098166443656E-9</v>
      </c>
      <c r="O379" s="8">
        <f t="shared" si="41"/>
        <v>1148696.0621280719</v>
      </c>
      <c r="P379" s="2">
        <f t="shared" si="39"/>
        <v>1</v>
      </c>
    </row>
    <row r="380" spans="5:16" x14ac:dyDescent="0.3">
      <c r="E380" s="7">
        <v>375</v>
      </c>
      <c r="F380" s="10">
        <f>DATE(YEAR(F379),MONTH(F379)+IF($B$9="Monthly",1,0),DAY(F379)+IF($B$9="Biweekly",14,0))</f>
        <v>56646</v>
      </c>
      <c r="G380" s="8">
        <f t="shared" si="40"/>
        <v>4.9606098166443656E-9</v>
      </c>
      <c r="H380" s="8">
        <f t="shared" si="35"/>
        <v>0</v>
      </c>
      <c r="I380" s="8">
        <v>0</v>
      </c>
      <c r="J380" s="8">
        <v>0</v>
      </c>
      <c r="K380" s="8">
        <f t="shared" si="36"/>
        <v>0</v>
      </c>
      <c r="L380" s="8">
        <f t="shared" si="37"/>
        <v>-2.6869969840156981E-11</v>
      </c>
      <c r="M380" s="8">
        <f>G380*$C$10*$B$8</f>
        <v>2.6869969840156981E-11</v>
      </c>
      <c r="N380" s="8">
        <f t="shared" si="38"/>
        <v>4.9874797864845224E-9</v>
      </c>
      <c r="O380" s="8">
        <f t="shared" si="41"/>
        <v>1148696.0621280719</v>
      </c>
      <c r="P380" s="2">
        <f t="shared" si="39"/>
        <v>1</v>
      </c>
    </row>
    <row r="381" spans="5:16" x14ac:dyDescent="0.3">
      <c r="E381" s="7">
        <v>376</v>
      </c>
      <c r="F381" s="10">
        <f>DATE(YEAR(F380),MONTH(F380)+IF($B$9="Monthly",1,0),DAY(F380)+IF($B$9="Biweekly",14,0))</f>
        <v>56674</v>
      </c>
      <c r="G381" s="8">
        <f t="shared" si="40"/>
        <v>4.9874797864845224E-9</v>
      </c>
      <c r="H381" s="8">
        <f t="shared" si="35"/>
        <v>0</v>
      </c>
      <c r="I381" s="8">
        <v>0</v>
      </c>
      <c r="J381" s="8">
        <v>0</v>
      </c>
      <c r="K381" s="8">
        <f t="shared" si="36"/>
        <v>0</v>
      </c>
      <c r="L381" s="8">
        <f t="shared" si="37"/>
        <v>-2.7015515510124497E-11</v>
      </c>
      <c r="M381" s="8">
        <f>G381*$C$10*$B$8</f>
        <v>2.7015515510124497E-11</v>
      </c>
      <c r="N381" s="8">
        <f t="shared" si="38"/>
        <v>5.0144953019946469E-9</v>
      </c>
      <c r="O381" s="8">
        <f t="shared" si="41"/>
        <v>1148696.0621280719</v>
      </c>
      <c r="P381" s="2">
        <f t="shared" si="39"/>
        <v>1</v>
      </c>
    </row>
    <row r="382" spans="5:16" x14ac:dyDescent="0.3">
      <c r="E382" s="7">
        <v>377</v>
      </c>
      <c r="F382" s="10">
        <f>DATE(YEAR(F381),MONTH(F381)+IF($B$9="Monthly",1,0),DAY(F381)+IF($B$9="Biweekly",14,0))</f>
        <v>56705</v>
      </c>
      <c r="G382" s="8">
        <f t="shared" si="40"/>
        <v>5.0144953019946469E-9</v>
      </c>
      <c r="H382" s="8">
        <f t="shared" si="35"/>
        <v>0</v>
      </c>
      <c r="I382" s="8">
        <v>0</v>
      </c>
      <c r="J382" s="8">
        <v>0</v>
      </c>
      <c r="K382" s="8">
        <f t="shared" si="36"/>
        <v>0</v>
      </c>
      <c r="L382" s="8">
        <f t="shared" si="37"/>
        <v>-2.7161849552471005E-11</v>
      </c>
      <c r="M382" s="8">
        <f>G382*$C$10*$B$8</f>
        <v>2.7161849552471005E-11</v>
      </c>
      <c r="N382" s="8">
        <f t="shared" si="38"/>
        <v>5.0416571515471177E-9</v>
      </c>
      <c r="O382" s="8">
        <f t="shared" si="41"/>
        <v>1148696.0621280719</v>
      </c>
      <c r="P382" s="2">
        <f t="shared" si="39"/>
        <v>1</v>
      </c>
    </row>
    <row r="383" spans="5:16" x14ac:dyDescent="0.3">
      <c r="E383" s="7">
        <v>378</v>
      </c>
      <c r="F383" s="10">
        <f>DATE(YEAR(F382),MONTH(F382)+IF($B$9="Monthly",1,0),DAY(F382)+IF($B$9="Biweekly",14,0))</f>
        <v>56735</v>
      </c>
      <c r="G383" s="8">
        <f t="shared" si="40"/>
        <v>5.0416571515471177E-9</v>
      </c>
      <c r="H383" s="8">
        <f t="shared" si="35"/>
        <v>0</v>
      </c>
      <c r="I383" s="8">
        <v>0</v>
      </c>
      <c r="J383" s="8">
        <v>0</v>
      </c>
      <c r="K383" s="8">
        <f t="shared" si="36"/>
        <v>0</v>
      </c>
      <c r="L383" s="8">
        <f t="shared" si="37"/>
        <v>-2.7308976237546886E-11</v>
      </c>
      <c r="M383" s="8">
        <f>G383*$C$10*$B$8</f>
        <v>2.7308976237546886E-11</v>
      </c>
      <c r="N383" s="8">
        <f t="shared" si="38"/>
        <v>5.0689661277846648E-9</v>
      </c>
      <c r="O383" s="8">
        <f t="shared" si="41"/>
        <v>1148696.0621280719</v>
      </c>
      <c r="P383" s="2">
        <f t="shared" si="39"/>
        <v>1</v>
      </c>
    </row>
    <row r="384" spans="5:16" x14ac:dyDescent="0.3">
      <c r="E384" s="7">
        <v>379</v>
      </c>
      <c r="F384" s="10">
        <f>DATE(YEAR(F383),MONTH(F383)+IF($B$9="Monthly",1,0),DAY(F383)+IF($B$9="Biweekly",14,0))</f>
        <v>56766</v>
      </c>
      <c r="G384" s="8">
        <f t="shared" si="40"/>
        <v>5.0689661277846648E-9</v>
      </c>
      <c r="H384" s="8">
        <f t="shared" si="35"/>
        <v>0</v>
      </c>
      <c r="I384" s="8">
        <v>0</v>
      </c>
      <c r="J384" s="8">
        <v>0</v>
      </c>
      <c r="K384" s="8">
        <f t="shared" si="36"/>
        <v>0</v>
      </c>
      <c r="L384" s="8">
        <f t="shared" si="37"/>
        <v>-2.7456899858833601E-11</v>
      </c>
      <c r="M384" s="8">
        <f>G384*$C$10*$B$8</f>
        <v>2.7456899858833601E-11</v>
      </c>
      <c r="N384" s="8">
        <f t="shared" si="38"/>
        <v>5.0964230276434982E-9</v>
      </c>
      <c r="O384" s="8">
        <f t="shared" si="41"/>
        <v>1148696.0621280719</v>
      </c>
      <c r="P384" s="2">
        <f t="shared" si="39"/>
        <v>1</v>
      </c>
    </row>
    <row r="385" spans="5:16" x14ac:dyDescent="0.3">
      <c r="E385" s="7">
        <v>380</v>
      </c>
      <c r="F385" s="10">
        <f>DATE(YEAR(F384),MONTH(F384)+IF($B$9="Monthly",1,0),DAY(F384)+IF($B$9="Biweekly",14,0))</f>
        <v>56796</v>
      </c>
      <c r="G385" s="8">
        <f t="shared" si="40"/>
        <v>5.0964230276434982E-9</v>
      </c>
      <c r="H385" s="8">
        <f t="shared" si="35"/>
        <v>0</v>
      </c>
      <c r="I385" s="8">
        <v>0</v>
      </c>
      <c r="J385" s="8">
        <v>0</v>
      </c>
      <c r="K385" s="8">
        <f t="shared" si="36"/>
        <v>0</v>
      </c>
      <c r="L385" s="8">
        <f t="shared" si="37"/>
        <v>-2.7605624733068949E-11</v>
      </c>
      <c r="M385" s="8">
        <f>G385*$C$10*$B$8</f>
        <v>2.7605624733068949E-11</v>
      </c>
      <c r="N385" s="8">
        <f t="shared" si="38"/>
        <v>5.124028652376567E-9</v>
      </c>
      <c r="O385" s="8">
        <f t="shared" si="41"/>
        <v>1148696.0621280719</v>
      </c>
      <c r="P385" s="2">
        <f t="shared" si="39"/>
        <v>1</v>
      </c>
    </row>
    <row r="386" spans="5:16" x14ac:dyDescent="0.3">
      <c r="E386" s="7">
        <v>381</v>
      </c>
      <c r="F386" s="10">
        <f>DATE(YEAR(F385),MONTH(F385)+IF($B$9="Monthly",1,0),DAY(F385)+IF($B$9="Biweekly",14,0))</f>
        <v>56827</v>
      </c>
      <c r="G386" s="8">
        <f t="shared" si="40"/>
        <v>5.124028652376567E-9</v>
      </c>
      <c r="H386" s="8">
        <f t="shared" si="35"/>
        <v>0</v>
      </c>
      <c r="I386" s="8">
        <v>0</v>
      </c>
      <c r="J386" s="8">
        <v>0</v>
      </c>
      <c r="K386" s="8">
        <f t="shared" si="36"/>
        <v>0</v>
      </c>
      <c r="L386" s="8">
        <f t="shared" si="37"/>
        <v>-2.7755155200373069E-11</v>
      </c>
      <c r="M386" s="8">
        <f>G386*$C$10*$B$8</f>
        <v>2.7755155200373069E-11</v>
      </c>
      <c r="N386" s="8">
        <f t="shared" si="38"/>
        <v>5.1517838075769398E-9</v>
      </c>
      <c r="O386" s="8">
        <f t="shared" si="41"/>
        <v>1148696.0621280719</v>
      </c>
      <c r="P386" s="2">
        <f t="shared" si="39"/>
        <v>1</v>
      </c>
    </row>
    <row r="387" spans="5:16" x14ac:dyDescent="0.3">
      <c r="E387" s="7">
        <v>382</v>
      </c>
      <c r="F387" s="10">
        <f>DATE(YEAR(F386),MONTH(F386)+IF($B$9="Monthly",1,0),DAY(F386)+IF($B$9="Biweekly",14,0))</f>
        <v>56858</v>
      </c>
      <c r="G387" s="8">
        <f t="shared" si="40"/>
        <v>5.1517838075769398E-9</v>
      </c>
      <c r="H387" s="8">
        <f t="shared" si="35"/>
        <v>0</v>
      </c>
      <c r="I387" s="8">
        <v>0</v>
      </c>
      <c r="J387" s="8">
        <v>0</v>
      </c>
      <c r="K387" s="8">
        <f t="shared" si="36"/>
        <v>0</v>
      </c>
      <c r="L387" s="8">
        <f t="shared" si="37"/>
        <v>-2.7905495624375088E-11</v>
      </c>
      <c r="M387" s="8">
        <f>G387*$C$10*$B$8</f>
        <v>2.7905495624375088E-11</v>
      </c>
      <c r="N387" s="8">
        <f t="shared" si="38"/>
        <v>5.1796893032013148E-9</v>
      </c>
      <c r="O387" s="8">
        <f t="shared" si="41"/>
        <v>1148696.0621280719</v>
      </c>
      <c r="P387" s="2">
        <f t="shared" si="39"/>
        <v>1</v>
      </c>
    </row>
    <row r="388" spans="5:16" x14ac:dyDescent="0.3">
      <c r="E388" s="7">
        <v>383</v>
      </c>
      <c r="F388" s="10">
        <f>DATE(YEAR(F387),MONTH(F387)+IF($B$9="Monthly",1,0),DAY(F387)+IF($B$9="Biweekly",14,0))</f>
        <v>56888</v>
      </c>
      <c r="G388" s="8">
        <f t="shared" si="40"/>
        <v>5.1796893032013148E-9</v>
      </c>
      <c r="H388" s="8">
        <f t="shared" si="35"/>
        <v>0</v>
      </c>
      <c r="I388" s="8">
        <v>0</v>
      </c>
      <c r="J388" s="8">
        <v>0</v>
      </c>
      <c r="K388" s="8">
        <f t="shared" si="36"/>
        <v>0</v>
      </c>
      <c r="L388" s="8">
        <f t="shared" si="37"/>
        <v>-2.8056650392340453E-11</v>
      </c>
      <c r="M388" s="8">
        <f>G388*$C$10*$B$8</f>
        <v>2.8056650392340453E-11</v>
      </c>
      <c r="N388" s="8">
        <f t="shared" si="38"/>
        <v>5.207745953593655E-9</v>
      </c>
      <c r="O388" s="8">
        <f t="shared" si="41"/>
        <v>1148696.0621280719</v>
      </c>
      <c r="P388" s="2">
        <f t="shared" si="39"/>
        <v>1</v>
      </c>
    </row>
    <row r="389" spans="5:16" x14ac:dyDescent="0.3">
      <c r="E389" s="7">
        <v>384</v>
      </c>
      <c r="F389" s="10">
        <f>DATE(YEAR(F388),MONTH(F388)+IF($B$9="Monthly",1,0),DAY(F388)+IF($B$9="Biweekly",14,0))</f>
        <v>56919</v>
      </c>
      <c r="G389" s="8">
        <f t="shared" si="40"/>
        <v>5.207745953593655E-9</v>
      </c>
      <c r="H389" s="8">
        <f t="shared" si="35"/>
        <v>0</v>
      </c>
      <c r="I389" s="8">
        <v>0</v>
      </c>
      <c r="J389" s="8">
        <v>0</v>
      </c>
      <c r="K389" s="8">
        <f t="shared" si="36"/>
        <v>0</v>
      </c>
      <c r="L389" s="8">
        <f t="shared" si="37"/>
        <v>-2.8208623915298963E-11</v>
      </c>
      <c r="M389" s="8">
        <f>G389*$C$10*$B$8</f>
        <v>2.8208623915298963E-11</v>
      </c>
      <c r="N389" s="8">
        <f t="shared" si="38"/>
        <v>5.2359545775089543E-9</v>
      </c>
      <c r="O389" s="8">
        <f t="shared" si="41"/>
        <v>1148696.0621280719</v>
      </c>
      <c r="P389" s="2">
        <f t="shared" si="39"/>
        <v>1</v>
      </c>
    </row>
    <row r="390" spans="5:16" x14ac:dyDescent="0.3">
      <c r="E390" s="7">
        <v>385</v>
      </c>
      <c r="F390" s="10">
        <f>DATE(YEAR(F389),MONTH(F389)+IF($B$9="Monthly",1,0),DAY(F389)+IF($B$9="Biweekly",14,0))</f>
        <v>56949</v>
      </c>
      <c r="G390" s="8">
        <f t="shared" si="40"/>
        <v>5.2359545775089543E-9</v>
      </c>
      <c r="H390" s="8">
        <f t="shared" si="35"/>
        <v>0</v>
      </c>
      <c r="I390" s="8">
        <v>0</v>
      </c>
      <c r="J390" s="8">
        <v>0</v>
      </c>
      <c r="K390" s="8">
        <f t="shared" si="36"/>
        <v>0</v>
      </c>
      <c r="L390" s="8">
        <f t="shared" si="37"/>
        <v>-2.8361420628173502E-11</v>
      </c>
      <c r="M390" s="8">
        <f>G390*$C$10*$B$8</f>
        <v>2.8361420628173502E-11</v>
      </c>
      <c r="N390" s="8">
        <f t="shared" si="38"/>
        <v>5.2643159981371279E-9</v>
      </c>
      <c r="O390" s="8">
        <f t="shared" si="41"/>
        <v>1148696.0621280719</v>
      </c>
      <c r="P390" s="2">
        <f t="shared" si="39"/>
        <v>1</v>
      </c>
    </row>
    <row r="391" spans="5:16" x14ac:dyDescent="0.3">
      <c r="E391" s="7">
        <v>386</v>
      </c>
      <c r="F391" s="10">
        <f>DATE(YEAR(F390),MONTH(F390)+IF($B$9="Monthly",1,0),DAY(F390)+IF($B$9="Biweekly",14,0))</f>
        <v>56980</v>
      </c>
      <c r="G391" s="8">
        <f t="shared" si="40"/>
        <v>5.2643159981371279E-9</v>
      </c>
      <c r="H391" s="8">
        <f t="shared" ref="H391:H454" si="42">IF(G391&gt;1,-PMT($B$8*$C$10,$B$7/$C$10,$G$6,0),0)</f>
        <v>0</v>
      </c>
      <c r="I391" s="8">
        <v>0</v>
      </c>
      <c r="J391" s="8">
        <v>0</v>
      </c>
      <c r="K391" s="8">
        <f t="shared" ref="K391:K454" si="43">H391+I391+J391</f>
        <v>0</v>
      </c>
      <c r="L391" s="8">
        <f t="shared" ref="L391:L454" si="44">K391-M391</f>
        <v>-2.8515044989909442E-11</v>
      </c>
      <c r="M391" s="8">
        <f>G391*$C$10*$B$8</f>
        <v>2.8515044989909442E-11</v>
      </c>
      <c r="N391" s="8">
        <f t="shared" ref="N391:N454" si="45">G391-L391</f>
        <v>5.2928310431270371E-9</v>
      </c>
      <c r="O391" s="8">
        <f t="shared" si="41"/>
        <v>1148696.0621280719</v>
      </c>
      <c r="P391" s="2">
        <f t="shared" ref="P391:P454" si="46">IF(N391&gt;0,1,0)</f>
        <v>1</v>
      </c>
    </row>
    <row r="392" spans="5:16" x14ac:dyDescent="0.3">
      <c r="E392" s="7">
        <v>387</v>
      </c>
      <c r="F392" s="10">
        <f>DATE(YEAR(F391),MONTH(F391)+IF($B$9="Monthly",1,0),DAY(F391)+IF($B$9="Biweekly",14,0))</f>
        <v>57011</v>
      </c>
      <c r="G392" s="8">
        <f t="shared" ref="G392:G455" si="47">N391</f>
        <v>5.2928310431270371E-9</v>
      </c>
      <c r="H392" s="8">
        <f t="shared" si="42"/>
        <v>0</v>
      </c>
      <c r="I392" s="8">
        <v>0</v>
      </c>
      <c r="J392" s="8">
        <v>0</v>
      </c>
      <c r="K392" s="8">
        <f t="shared" si="43"/>
        <v>0</v>
      </c>
      <c r="L392" s="8">
        <f t="shared" si="44"/>
        <v>-2.8669501483604782E-11</v>
      </c>
      <c r="M392" s="8">
        <f>G392*$C$10*$B$8</f>
        <v>2.8669501483604782E-11</v>
      </c>
      <c r="N392" s="8">
        <f t="shared" si="45"/>
        <v>5.3215005446106421E-9</v>
      </c>
      <c r="O392" s="8">
        <f t="shared" ref="O392:O455" si="48">M392+O391</f>
        <v>1148696.0621280719</v>
      </c>
      <c r="P392" s="2">
        <f t="shared" si="46"/>
        <v>1</v>
      </c>
    </row>
    <row r="393" spans="5:16" x14ac:dyDescent="0.3">
      <c r="E393" s="7">
        <v>388</v>
      </c>
      <c r="F393" s="10">
        <f>DATE(YEAR(F392),MONTH(F392)+IF($B$9="Monthly",1,0),DAY(F392)+IF($B$9="Biweekly",14,0))</f>
        <v>57040</v>
      </c>
      <c r="G393" s="8">
        <f t="shared" si="47"/>
        <v>5.3215005446106421E-9</v>
      </c>
      <c r="H393" s="8">
        <f t="shared" si="42"/>
        <v>0</v>
      </c>
      <c r="I393" s="8">
        <v>0</v>
      </c>
      <c r="J393" s="8">
        <v>0</v>
      </c>
      <c r="K393" s="8">
        <f t="shared" si="43"/>
        <v>0</v>
      </c>
      <c r="L393" s="8">
        <f t="shared" si="44"/>
        <v>-2.8824794616640979E-11</v>
      </c>
      <c r="M393" s="8">
        <f>G393*$C$10*$B$8</f>
        <v>2.8824794616640979E-11</v>
      </c>
      <c r="N393" s="8">
        <f t="shared" si="45"/>
        <v>5.350325339227283E-9</v>
      </c>
      <c r="O393" s="8">
        <f t="shared" si="48"/>
        <v>1148696.0621280719</v>
      </c>
      <c r="P393" s="2">
        <f t="shared" si="46"/>
        <v>1</v>
      </c>
    </row>
    <row r="394" spans="5:16" x14ac:dyDescent="0.3">
      <c r="E394" s="7">
        <v>389</v>
      </c>
      <c r="F394" s="10">
        <f>DATE(YEAR(F393),MONTH(F393)+IF($B$9="Monthly",1,0),DAY(F393)+IF($B$9="Biweekly",14,0))</f>
        <v>57071</v>
      </c>
      <c r="G394" s="8">
        <f t="shared" si="47"/>
        <v>5.350325339227283E-9</v>
      </c>
      <c r="H394" s="8">
        <f t="shared" si="42"/>
        <v>0</v>
      </c>
      <c r="I394" s="8">
        <v>0</v>
      </c>
      <c r="J394" s="8">
        <v>0</v>
      </c>
      <c r="K394" s="8">
        <f t="shared" si="43"/>
        <v>0</v>
      </c>
      <c r="L394" s="8">
        <f t="shared" si="44"/>
        <v>-2.8980928920814449E-11</v>
      </c>
      <c r="M394" s="8">
        <f>G394*$C$10*$B$8</f>
        <v>2.8980928920814449E-11</v>
      </c>
      <c r="N394" s="8">
        <f t="shared" si="45"/>
        <v>5.3793062681480975E-9</v>
      </c>
      <c r="O394" s="8">
        <f t="shared" si="48"/>
        <v>1148696.0621280719</v>
      </c>
      <c r="P394" s="2">
        <f t="shared" si="46"/>
        <v>1</v>
      </c>
    </row>
    <row r="395" spans="5:16" x14ac:dyDescent="0.3">
      <c r="E395" s="7">
        <v>390</v>
      </c>
      <c r="F395" s="10">
        <f>DATE(YEAR(F394),MONTH(F394)+IF($B$9="Monthly",1,0),DAY(F394)+IF($B$9="Biweekly",14,0))</f>
        <v>57101</v>
      </c>
      <c r="G395" s="8">
        <f t="shared" si="47"/>
        <v>5.3793062681480975E-9</v>
      </c>
      <c r="H395" s="8">
        <f t="shared" si="42"/>
        <v>0</v>
      </c>
      <c r="I395" s="8">
        <v>0</v>
      </c>
      <c r="J395" s="8">
        <v>0</v>
      </c>
      <c r="K395" s="8">
        <f t="shared" si="43"/>
        <v>0</v>
      </c>
      <c r="L395" s="8">
        <f t="shared" si="44"/>
        <v>-2.9137908952468861E-11</v>
      </c>
      <c r="M395" s="8">
        <f>G395*$C$10*$B$8</f>
        <v>2.9137908952468861E-11</v>
      </c>
      <c r="N395" s="8">
        <f t="shared" si="45"/>
        <v>5.4084441771005665E-9</v>
      </c>
      <c r="O395" s="8">
        <f t="shared" si="48"/>
        <v>1148696.0621280719</v>
      </c>
      <c r="P395" s="2">
        <f t="shared" si="46"/>
        <v>1</v>
      </c>
    </row>
    <row r="396" spans="5:16" x14ac:dyDescent="0.3">
      <c r="E396" s="7">
        <v>391</v>
      </c>
      <c r="F396" s="10">
        <f>DATE(YEAR(F395),MONTH(F395)+IF($B$9="Monthly",1,0),DAY(F395)+IF($B$9="Biweekly",14,0))</f>
        <v>57132</v>
      </c>
      <c r="G396" s="8">
        <f t="shared" si="47"/>
        <v>5.4084441771005665E-9</v>
      </c>
      <c r="H396" s="8">
        <f t="shared" si="42"/>
        <v>0</v>
      </c>
      <c r="I396" s="8">
        <v>0</v>
      </c>
      <c r="J396" s="8">
        <v>0</v>
      </c>
      <c r="K396" s="8">
        <f t="shared" si="43"/>
        <v>0</v>
      </c>
      <c r="L396" s="8">
        <f t="shared" si="44"/>
        <v>-2.9295739292628067E-11</v>
      </c>
      <c r="M396" s="8">
        <f>G396*$C$10*$B$8</f>
        <v>2.9295739292628067E-11</v>
      </c>
      <c r="N396" s="8">
        <f t="shared" si="45"/>
        <v>5.4377399163931947E-9</v>
      </c>
      <c r="O396" s="8">
        <f t="shared" si="48"/>
        <v>1148696.0621280719</v>
      </c>
      <c r="P396" s="2">
        <f t="shared" si="46"/>
        <v>1</v>
      </c>
    </row>
    <row r="397" spans="5:16" x14ac:dyDescent="0.3">
      <c r="E397" s="7">
        <v>392</v>
      </c>
      <c r="F397" s="10">
        <f>DATE(YEAR(F396),MONTH(F396)+IF($B$9="Monthly",1,0),DAY(F396)+IF($B$9="Biweekly",14,0))</f>
        <v>57162</v>
      </c>
      <c r="G397" s="8">
        <f t="shared" si="47"/>
        <v>5.4377399163931947E-9</v>
      </c>
      <c r="H397" s="8">
        <f t="shared" si="42"/>
        <v>0</v>
      </c>
      <c r="I397" s="8">
        <v>0</v>
      </c>
      <c r="J397" s="8">
        <v>0</v>
      </c>
      <c r="K397" s="8">
        <f t="shared" si="43"/>
        <v>0</v>
      </c>
      <c r="L397" s="8">
        <f t="shared" si="44"/>
        <v>-2.9454424547129802E-11</v>
      </c>
      <c r="M397" s="8">
        <f>G397*$C$10*$B$8</f>
        <v>2.9454424547129802E-11</v>
      </c>
      <c r="N397" s="8">
        <f t="shared" si="45"/>
        <v>5.4671943409403244E-9</v>
      </c>
      <c r="O397" s="8">
        <f t="shared" si="48"/>
        <v>1148696.0621280719</v>
      </c>
      <c r="P397" s="2">
        <f t="shared" si="46"/>
        <v>1</v>
      </c>
    </row>
    <row r="398" spans="5:16" x14ac:dyDescent="0.3">
      <c r="E398" s="7">
        <v>393</v>
      </c>
      <c r="F398" s="10">
        <f>DATE(YEAR(F397),MONTH(F397)+IF($B$9="Monthly",1,0),DAY(F397)+IF($B$9="Biweekly",14,0))</f>
        <v>57193</v>
      </c>
      <c r="G398" s="8">
        <f t="shared" si="47"/>
        <v>5.4671943409403244E-9</v>
      </c>
      <c r="H398" s="8">
        <f t="shared" si="42"/>
        <v>0</v>
      </c>
      <c r="I398" s="8">
        <v>0</v>
      </c>
      <c r="J398" s="8">
        <v>0</v>
      </c>
      <c r="K398" s="8">
        <f t="shared" si="43"/>
        <v>0</v>
      </c>
      <c r="L398" s="8">
        <f t="shared" si="44"/>
        <v>-2.9613969346760089E-11</v>
      </c>
      <c r="M398" s="8">
        <f>G398*$C$10*$B$8</f>
        <v>2.9613969346760089E-11</v>
      </c>
      <c r="N398" s="8">
        <f t="shared" si="45"/>
        <v>5.4968083102870841E-9</v>
      </c>
      <c r="O398" s="8">
        <f t="shared" si="48"/>
        <v>1148696.0621280719</v>
      </c>
      <c r="P398" s="2">
        <f t="shared" si="46"/>
        <v>1</v>
      </c>
    </row>
    <row r="399" spans="5:16" x14ac:dyDescent="0.3">
      <c r="E399" s="7">
        <v>394</v>
      </c>
      <c r="F399" s="10">
        <f>DATE(YEAR(F398),MONTH(F398)+IF($B$9="Monthly",1,0),DAY(F398)+IF($B$9="Biweekly",14,0))</f>
        <v>57224</v>
      </c>
      <c r="G399" s="8">
        <f t="shared" si="47"/>
        <v>5.4968083102870841E-9</v>
      </c>
      <c r="H399" s="8">
        <f t="shared" si="42"/>
        <v>0</v>
      </c>
      <c r="I399" s="8">
        <v>0</v>
      </c>
      <c r="J399" s="8">
        <v>0</v>
      </c>
      <c r="K399" s="8">
        <f t="shared" si="43"/>
        <v>0</v>
      </c>
      <c r="L399" s="8">
        <f t="shared" si="44"/>
        <v>-2.9774378347388371E-11</v>
      </c>
      <c r="M399" s="8">
        <f>G399*$C$10*$B$8</f>
        <v>2.9774378347388371E-11</v>
      </c>
      <c r="N399" s="8">
        <f t="shared" si="45"/>
        <v>5.5265826886344728E-9</v>
      </c>
      <c r="O399" s="8">
        <f t="shared" si="48"/>
        <v>1148696.0621280719</v>
      </c>
      <c r="P399" s="2">
        <f t="shared" si="46"/>
        <v>1</v>
      </c>
    </row>
    <row r="400" spans="5:16" x14ac:dyDescent="0.3">
      <c r="E400" s="7">
        <v>395</v>
      </c>
      <c r="F400" s="10">
        <f>DATE(YEAR(F399),MONTH(F399)+IF($B$9="Monthly",1,0),DAY(F399)+IF($B$9="Biweekly",14,0))</f>
        <v>57254</v>
      </c>
      <c r="G400" s="8">
        <f t="shared" si="47"/>
        <v>5.5265826886344728E-9</v>
      </c>
      <c r="H400" s="8">
        <f t="shared" si="42"/>
        <v>0</v>
      </c>
      <c r="I400" s="8">
        <v>0</v>
      </c>
      <c r="J400" s="8">
        <v>0</v>
      </c>
      <c r="K400" s="8">
        <f t="shared" si="43"/>
        <v>0</v>
      </c>
      <c r="L400" s="8">
        <f t="shared" si="44"/>
        <v>-2.9935656230103399E-11</v>
      </c>
      <c r="M400" s="8">
        <f>G400*$C$10*$B$8</f>
        <v>2.9935656230103399E-11</v>
      </c>
      <c r="N400" s="8">
        <f t="shared" si="45"/>
        <v>5.5565183448645766E-9</v>
      </c>
      <c r="O400" s="8">
        <f t="shared" si="48"/>
        <v>1148696.0621280719</v>
      </c>
      <c r="P400" s="2">
        <f t="shared" si="46"/>
        <v>1</v>
      </c>
    </row>
    <row r="401" spans="5:16" x14ac:dyDescent="0.3">
      <c r="E401" s="7">
        <v>396</v>
      </c>
      <c r="F401" s="10">
        <f>DATE(YEAR(F400),MONTH(F400)+IF($B$9="Monthly",1,0),DAY(F400)+IF($B$9="Biweekly",14,0))</f>
        <v>57285</v>
      </c>
      <c r="G401" s="8">
        <f t="shared" si="47"/>
        <v>5.5565183448645766E-9</v>
      </c>
      <c r="H401" s="8">
        <f t="shared" si="42"/>
        <v>0</v>
      </c>
      <c r="I401" s="8">
        <v>0</v>
      </c>
      <c r="J401" s="8">
        <v>0</v>
      </c>
      <c r="K401" s="8">
        <f t="shared" si="43"/>
        <v>0</v>
      </c>
      <c r="L401" s="8">
        <f t="shared" si="44"/>
        <v>-3.0097807701349787E-11</v>
      </c>
      <c r="M401" s="8">
        <f>G401*$C$10*$B$8</f>
        <v>3.0097807701349787E-11</v>
      </c>
      <c r="N401" s="8">
        <f t="shared" si="45"/>
        <v>5.5866161525659266E-9</v>
      </c>
      <c r="O401" s="8">
        <f t="shared" si="48"/>
        <v>1148696.0621280719</v>
      </c>
      <c r="P401" s="2">
        <f t="shared" si="46"/>
        <v>1</v>
      </c>
    </row>
    <row r="402" spans="5:16" x14ac:dyDescent="0.3">
      <c r="E402" s="7">
        <v>397</v>
      </c>
      <c r="F402" s="10">
        <f>DATE(YEAR(F401),MONTH(F401)+IF($B$9="Monthly",1,0),DAY(F401)+IF($B$9="Biweekly",14,0))</f>
        <v>57315</v>
      </c>
      <c r="G402" s="8">
        <f t="shared" si="47"/>
        <v>5.5866161525659266E-9</v>
      </c>
      <c r="H402" s="8">
        <f t="shared" si="42"/>
        <v>0</v>
      </c>
      <c r="I402" s="8">
        <v>0</v>
      </c>
      <c r="J402" s="8">
        <v>0</v>
      </c>
      <c r="K402" s="8">
        <f t="shared" si="43"/>
        <v>0</v>
      </c>
      <c r="L402" s="8">
        <f t="shared" si="44"/>
        <v>-3.0260837493065437E-11</v>
      </c>
      <c r="M402" s="8">
        <f>G402*$C$10*$B$8</f>
        <v>3.0260837493065437E-11</v>
      </c>
      <c r="N402" s="8">
        <f t="shared" si="45"/>
        <v>5.6168769900589918E-9</v>
      </c>
      <c r="O402" s="8">
        <f t="shared" si="48"/>
        <v>1148696.0621280719</v>
      </c>
      <c r="P402" s="2">
        <f t="shared" si="46"/>
        <v>1</v>
      </c>
    </row>
    <row r="403" spans="5:16" x14ac:dyDescent="0.3">
      <c r="E403" s="7">
        <v>398</v>
      </c>
      <c r="F403" s="10">
        <f>DATE(YEAR(F402),MONTH(F402)+IF($B$9="Monthly",1,0),DAY(F402)+IF($B$9="Biweekly",14,0))</f>
        <v>57346</v>
      </c>
      <c r="G403" s="8">
        <f t="shared" si="47"/>
        <v>5.6168769900589918E-9</v>
      </c>
      <c r="H403" s="8">
        <f t="shared" si="42"/>
        <v>0</v>
      </c>
      <c r="I403" s="8">
        <v>0</v>
      </c>
      <c r="J403" s="8">
        <v>0</v>
      </c>
      <c r="K403" s="8">
        <f t="shared" si="43"/>
        <v>0</v>
      </c>
      <c r="L403" s="8">
        <f t="shared" si="44"/>
        <v>-3.0424750362819542E-11</v>
      </c>
      <c r="M403" s="8">
        <f>G403*$C$10*$B$8</f>
        <v>3.0424750362819542E-11</v>
      </c>
      <c r="N403" s="8">
        <f t="shared" si="45"/>
        <v>5.6473017404218113E-9</v>
      </c>
      <c r="O403" s="8">
        <f t="shared" si="48"/>
        <v>1148696.0621280719</v>
      </c>
      <c r="P403" s="2">
        <f t="shared" si="46"/>
        <v>1</v>
      </c>
    </row>
    <row r="404" spans="5:16" x14ac:dyDescent="0.3">
      <c r="E404" s="7">
        <v>399</v>
      </c>
      <c r="F404" s="10">
        <f>DATE(YEAR(F403),MONTH(F403)+IF($B$9="Monthly",1,0),DAY(F403)+IF($B$9="Biweekly",14,0))</f>
        <v>57377</v>
      </c>
      <c r="G404" s="8">
        <f t="shared" si="47"/>
        <v>5.6473017404218113E-9</v>
      </c>
      <c r="H404" s="8">
        <f t="shared" si="42"/>
        <v>0</v>
      </c>
      <c r="I404" s="8">
        <v>0</v>
      </c>
      <c r="J404" s="8">
        <v>0</v>
      </c>
      <c r="K404" s="8">
        <f t="shared" si="43"/>
        <v>0</v>
      </c>
      <c r="L404" s="8">
        <f t="shared" si="44"/>
        <v>-3.0589551093951472E-11</v>
      </c>
      <c r="M404" s="8">
        <f>G404*$C$10*$B$8</f>
        <v>3.0589551093951472E-11</v>
      </c>
      <c r="N404" s="8">
        <f t="shared" si="45"/>
        <v>5.6778912915157629E-9</v>
      </c>
      <c r="O404" s="8">
        <f t="shared" si="48"/>
        <v>1148696.0621280719</v>
      </c>
      <c r="P404" s="2">
        <f t="shared" si="46"/>
        <v>1</v>
      </c>
    </row>
    <row r="405" spans="5:16" x14ac:dyDescent="0.3">
      <c r="E405" s="7">
        <v>400</v>
      </c>
      <c r="F405" s="10">
        <f>DATE(YEAR(F404),MONTH(F404)+IF($B$9="Monthly",1,0),DAY(F404)+IF($B$9="Biweekly",14,0))</f>
        <v>57405</v>
      </c>
      <c r="G405" s="8">
        <f t="shared" si="47"/>
        <v>5.6778912915157629E-9</v>
      </c>
      <c r="H405" s="8">
        <f t="shared" si="42"/>
        <v>0</v>
      </c>
      <c r="I405" s="8">
        <v>0</v>
      </c>
      <c r="J405" s="8">
        <v>0</v>
      </c>
      <c r="K405" s="8">
        <f t="shared" si="43"/>
        <v>0</v>
      </c>
      <c r="L405" s="8">
        <f t="shared" si="44"/>
        <v>-3.0755244495710381E-11</v>
      </c>
      <c r="M405" s="8">
        <f>G405*$C$10*$B$8</f>
        <v>3.0755244495710381E-11</v>
      </c>
      <c r="N405" s="8">
        <f t="shared" si="45"/>
        <v>5.7086465360114732E-9</v>
      </c>
      <c r="O405" s="8">
        <f t="shared" si="48"/>
        <v>1148696.0621280719</v>
      </c>
      <c r="P405" s="2">
        <f t="shared" si="46"/>
        <v>1</v>
      </c>
    </row>
    <row r="406" spans="5:16" x14ac:dyDescent="0.3">
      <c r="E406" s="7">
        <v>401</v>
      </c>
      <c r="F406" s="10">
        <f>DATE(YEAR(F405),MONTH(F405)+IF($B$9="Monthly",1,0),DAY(F405)+IF($B$9="Biweekly",14,0))</f>
        <v>57436</v>
      </c>
      <c r="G406" s="8">
        <f t="shared" si="47"/>
        <v>5.7086465360114732E-9</v>
      </c>
      <c r="H406" s="8">
        <f t="shared" si="42"/>
        <v>0</v>
      </c>
      <c r="I406" s="8">
        <v>0</v>
      </c>
      <c r="J406" s="8">
        <v>0</v>
      </c>
      <c r="K406" s="8">
        <f t="shared" si="43"/>
        <v>0</v>
      </c>
      <c r="L406" s="8">
        <f t="shared" si="44"/>
        <v>-3.0921835403395481E-11</v>
      </c>
      <c r="M406" s="8">
        <f>G406*$C$10*$B$8</f>
        <v>3.0921835403395481E-11</v>
      </c>
      <c r="N406" s="8">
        <f t="shared" si="45"/>
        <v>5.7395683714148691E-9</v>
      </c>
      <c r="O406" s="8">
        <f t="shared" si="48"/>
        <v>1148696.0621280719</v>
      </c>
      <c r="P406" s="2">
        <f t="shared" si="46"/>
        <v>1</v>
      </c>
    </row>
    <row r="407" spans="5:16" x14ac:dyDescent="0.3">
      <c r="E407" s="7">
        <v>402</v>
      </c>
      <c r="F407" s="10">
        <f>DATE(YEAR(F406),MONTH(F406)+IF($B$9="Monthly",1,0),DAY(F406)+IF($B$9="Biweekly",14,0))</f>
        <v>57466</v>
      </c>
      <c r="G407" s="8">
        <f t="shared" si="47"/>
        <v>5.7395683714148691E-9</v>
      </c>
      <c r="H407" s="8">
        <f t="shared" si="42"/>
        <v>0</v>
      </c>
      <c r="I407" s="8">
        <v>0</v>
      </c>
      <c r="J407" s="8">
        <v>0</v>
      </c>
      <c r="K407" s="8">
        <f t="shared" si="43"/>
        <v>0</v>
      </c>
      <c r="L407" s="8">
        <f t="shared" si="44"/>
        <v>-3.1089328678497204E-11</v>
      </c>
      <c r="M407" s="8">
        <f>G407*$C$10*$B$8</f>
        <v>3.1089328678497204E-11</v>
      </c>
      <c r="N407" s="8">
        <f t="shared" si="45"/>
        <v>5.7706577000933665E-9</v>
      </c>
      <c r="O407" s="8">
        <f t="shared" si="48"/>
        <v>1148696.0621280719</v>
      </c>
      <c r="P407" s="2">
        <f t="shared" si="46"/>
        <v>1</v>
      </c>
    </row>
    <row r="408" spans="5:16" x14ac:dyDescent="0.3">
      <c r="E408" s="7">
        <v>403</v>
      </c>
      <c r="F408" s="10">
        <f>DATE(YEAR(F407),MONTH(F407)+IF($B$9="Monthly",1,0),DAY(F407)+IF($B$9="Biweekly",14,0))</f>
        <v>57497</v>
      </c>
      <c r="G408" s="8">
        <f t="shared" si="47"/>
        <v>5.7706577000933665E-9</v>
      </c>
      <c r="H408" s="8">
        <f t="shared" si="42"/>
        <v>0</v>
      </c>
      <c r="I408" s="8">
        <v>0</v>
      </c>
      <c r="J408" s="8">
        <v>0</v>
      </c>
      <c r="K408" s="8">
        <f t="shared" si="43"/>
        <v>0</v>
      </c>
      <c r="L408" s="8">
        <f t="shared" si="44"/>
        <v>-3.1257729208839069E-11</v>
      </c>
      <c r="M408" s="8">
        <f>G408*$C$10*$B$8</f>
        <v>3.1257729208839069E-11</v>
      </c>
      <c r="N408" s="8">
        <f t="shared" si="45"/>
        <v>5.8019154293022056E-9</v>
      </c>
      <c r="O408" s="8">
        <f t="shared" si="48"/>
        <v>1148696.0621280719</v>
      </c>
      <c r="P408" s="2">
        <f t="shared" si="46"/>
        <v>1</v>
      </c>
    </row>
    <row r="409" spans="5:16" x14ac:dyDescent="0.3">
      <c r="E409" s="7">
        <v>404</v>
      </c>
      <c r="F409" s="10">
        <f>DATE(YEAR(F408),MONTH(F408)+IF($B$9="Monthly",1,0),DAY(F408)+IF($B$9="Biweekly",14,0))</f>
        <v>57527</v>
      </c>
      <c r="G409" s="8">
        <f t="shared" si="47"/>
        <v>5.8019154293022056E-9</v>
      </c>
      <c r="H409" s="8">
        <f t="shared" si="42"/>
        <v>0</v>
      </c>
      <c r="I409" s="8">
        <v>0</v>
      </c>
      <c r="J409" s="8">
        <v>0</v>
      </c>
      <c r="K409" s="8">
        <f t="shared" si="43"/>
        <v>0</v>
      </c>
      <c r="L409" s="8">
        <f t="shared" si="44"/>
        <v>-3.1427041908720283E-11</v>
      </c>
      <c r="M409" s="8">
        <f>G409*$C$10*$B$8</f>
        <v>3.1427041908720283E-11</v>
      </c>
      <c r="N409" s="8">
        <f t="shared" si="45"/>
        <v>5.8333424712109259E-9</v>
      </c>
      <c r="O409" s="8">
        <f t="shared" si="48"/>
        <v>1148696.0621280719</v>
      </c>
      <c r="P409" s="2">
        <f t="shared" si="46"/>
        <v>1</v>
      </c>
    </row>
    <row r="410" spans="5:16" x14ac:dyDescent="0.3">
      <c r="E410" s="7">
        <v>405</v>
      </c>
      <c r="F410" s="10">
        <f>DATE(YEAR(F409),MONTH(F409)+IF($B$9="Monthly",1,0),DAY(F409)+IF($B$9="Biweekly",14,0))</f>
        <v>57558</v>
      </c>
      <c r="G410" s="8">
        <f t="shared" si="47"/>
        <v>5.8333424712109259E-9</v>
      </c>
      <c r="H410" s="8">
        <f t="shared" si="42"/>
        <v>0</v>
      </c>
      <c r="I410" s="8">
        <v>0</v>
      </c>
      <c r="J410" s="8">
        <v>0</v>
      </c>
      <c r="K410" s="8">
        <f t="shared" si="43"/>
        <v>0</v>
      </c>
      <c r="L410" s="8">
        <f t="shared" si="44"/>
        <v>-3.1597271719059183E-11</v>
      </c>
      <c r="M410" s="8">
        <f>G410*$C$10*$B$8</f>
        <v>3.1597271719059183E-11</v>
      </c>
      <c r="N410" s="8">
        <f t="shared" si="45"/>
        <v>5.8649397429299853E-9</v>
      </c>
      <c r="O410" s="8">
        <f t="shared" si="48"/>
        <v>1148696.0621280719</v>
      </c>
      <c r="P410" s="2">
        <f t="shared" si="46"/>
        <v>1</v>
      </c>
    </row>
    <row r="411" spans="5:16" x14ac:dyDescent="0.3">
      <c r="E411" s="7">
        <v>406</v>
      </c>
      <c r="F411" s="10">
        <f>DATE(YEAR(F410),MONTH(F410)+IF($B$9="Monthly",1,0),DAY(F410)+IF($B$9="Biweekly",14,0))</f>
        <v>57589</v>
      </c>
      <c r="G411" s="8">
        <f t="shared" si="47"/>
        <v>5.8649397429299853E-9</v>
      </c>
      <c r="H411" s="8">
        <f t="shared" si="42"/>
        <v>0</v>
      </c>
      <c r="I411" s="8">
        <v>0</v>
      </c>
      <c r="J411" s="8">
        <v>0</v>
      </c>
      <c r="K411" s="8">
        <f t="shared" si="43"/>
        <v>0</v>
      </c>
      <c r="L411" s="8">
        <f t="shared" si="44"/>
        <v>-3.1768423607537417E-11</v>
      </c>
      <c r="M411" s="8">
        <f>G411*$C$10*$B$8</f>
        <v>3.1768423607537417E-11</v>
      </c>
      <c r="N411" s="8">
        <f t="shared" si="45"/>
        <v>5.8967081665375228E-9</v>
      </c>
      <c r="O411" s="8">
        <f t="shared" si="48"/>
        <v>1148696.0621280719</v>
      </c>
      <c r="P411" s="2">
        <f t="shared" si="46"/>
        <v>1</v>
      </c>
    </row>
    <row r="412" spans="5:16" x14ac:dyDescent="0.3">
      <c r="E412" s="7">
        <v>407</v>
      </c>
      <c r="F412" s="10">
        <f>DATE(YEAR(F411),MONTH(F411)+IF($B$9="Monthly",1,0),DAY(F411)+IF($B$9="Biweekly",14,0))</f>
        <v>57619</v>
      </c>
      <c r="G412" s="8">
        <f t="shared" si="47"/>
        <v>5.8967081665375228E-9</v>
      </c>
      <c r="H412" s="8">
        <f t="shared" si="42"/>
        <v>0</v>
      </c>
      <c r="I412" s="8">
        <v>0</v>
      </c>
      <c r="J412" s="8">
        <v>0</v>
      </c>
      <c r="K412" s="8">
        <f t="shared" si="43"/>
        <v>0</v>
      </c>
      <c r="L412" s="8">
        <f t="shared" si="44"/>
        <v>-3.1940502568744917E-11</v>
      </c>
      <c r="M412" s="8">
        <f>G412*$C$10*$B$8</f>
        <v>3.1940502568744917E-11</v>
      </c>
      <c r="N412" s="8">
        <f t="shared" si="45"/>
        <v>5.9286486691062676E-9</v>
      </c>
      <c r="O412" s="8">
        <f t="shared" si="48"/>
        <v>1148696.0621280719</v>
      </c>
      <c r="P412" s="2">
        <f t="shared" si="46"/>
        <v>1</v>
      </c>
    </row>
    <row r="413" spans="5:16" x14ac:dyDescent="0.3">
      <c r="E413" s="7">
        <v>408</v>
      </c>
      <c r="F413" s="10">
        <f>DATE(YEAR(F412),MONTH(F412)+IF($B$9="Monthly",1,0),DAY(F412)+IF($B$9="Biweekly",14,0))</f>
        <v>57650</v>
      </c>
      <c r="G413" s="8">
        <f t="shared" si="47"/>
        <v>5.9286486691062676E-9</v>
      </c>
      <c r="H413" s="8">
        <f t="shared" si="42"/>
        <v>0</v>
      </c>
      <c r="I413" s="8">
        <v>0</v>
      </c>
      <c r="J413" s="8">
        <v>0</v>
      </c>
      <c r="K413" s="8">
        <f t="shared" si="43"/>
        <v>0</v>
      </c>
      <c r="L413" s="8">
        <f t="shared" si="44"/>
        <v>-3.2113513624325616E-11</v>
      </c>
      <c r="M413" s="8">
        <f>G413*$C$10*$B$8</f>
        <v>3.2113513624325616E-11</v>
      </c>
      <c r="N413" s="8">
        <f t="shared" si="45"/>
        <v>5.9607621827305929E-9</v>
      </c>
      <c r="O413" s="8">
        <f t="shared" si="48"/>
        <v>1148696.0621280719</v>
      </c>
      <c r="P413" s="2">
        <f t="shared" si="46"/>
        <v>1</v>
      </c>
    </row>
    <row r="414" spans="5:16" x14ac:dyDescent="0.3">
      <c r="E414" s="7">
        <v>409</v>
      </c>
      <c r="F414" s="10">
        <f>DATE(YEAR(F413),MONTH(F413)+IF($B$9="Monthly",1,0),DAY(F413)+IF($B$9="Biweekly",14,0))</f>
        <v>57680</v>
      </c>
      <c r="G414" s="8">
        <f t="shared" si="47"/>
        <v>5.9607621827305929E-9</v>
      </c>
      <c r="H414" s="8">
        <f t="shared" si="42"/>
        <v>0</v>
      </c>
      <c r="I414" s="8">
        <v>0</v>
      </c>
      <c r="J414" s="8">
        <v>0</v>
      </c>
      <c r="K414" s="8">
        <f t="shared" si="43"/>
        <v>0</v>
      </c>
      <c r="L414" s="8">
        <f t="shared" si="44"/>
        <v>-3.2287461823124048E-11</v>
      </c>
      <c r="M414" s="8">
        <f>G414*$C$10*$B$8</f>
        <v>3.2287461823124048E-11</v>
      </c>
      <c r="N414" s="8">
        <f t="shared" si="45"/>
        <v>5.9930496445537167E-9</v>
      </c>
      <c r="O414" s="8">
        <f t="shared" si="48"/>
        <v>1148696.0621280719</v>
      </c>
      <c r="P414" s="2">
        <f t="shared" si="46"/>
        <v>1</v>
      </c>
    </row>
    <row r="415" spans="5:16" x14ac:dyDescent="0.3">
      <c r="E415" s="7">
        <v>410</v>
      </c>
      <c r="F415" s="10">
        <f>DATE(YEAR(F414),MONTH(F414)+IF($B$9="Monthly",1,0),DAY(F414)+IF($B$9="Biweekly",14,0))</f>
        <v>57711</v>
      </c>
      <c r="G415" s="8">
        <f t="shared" si="47"/>
        <v>5.9930496445537167E-9</v>
      </c>
      <c r="H415" s="8">
        <f t="shared" si="42"/>
        <v>0</v>
      </c>
      <c r="I415" s="8">
        <v>0</v>
      </c>
      <c r="J415" s="8">
        <v>0</v>
      </c>
      <c r="K415" s="8">
        <f t="shared" si="43"/>
        <v>0</v>
      </c>
      <c r="L415" s="8">
        <f t="shared" si="44"/>
        <v>-3.246235224133263E-11</v>
      </c>
      <c r="M415" s="8">
        <f>G415*$C$10*$B$8</f>
        <v>3.246235224133263E-11</v>
      </c>
      <c r="N415" s="8">
        <f t="shared" si="45"/>
        <v>6.0255119967950495E-9</v>
      </c>
      <c r="O415" s="8">
        <f t="shared" si="48"/>
        <v>1148696.0621280719</v>
      </c>
      <c r="P415" s="2">
        <f t="shared" si="46"/>
        <v>1</v>
      </c>
    </row>
    <row r="416" spans="5:16" x14ac:dyDescent="0.3">
      <c r="E416" s="7">
        <v>411</v>
      </c>
      <c r="F416" s="10">
        <f>DATE(YEAR(F415),MONTH(F415)+IF($B$9="Monthly",1,0),DAY(F415)+IF($B$9="Biweekly",14,0))</f>
        <v>57742</v>
      </c>
      <c r="G416" s="8">
        <f t="shared" si="47"/>
        <v>6.0255119967950495E-9</v>
      </c>
      <c r="H416" s="8">
        <f t="shared" si="42"/>
        <v>0</v>
      </c>
      <c r="I416" s="8">
        <v>0</v>
      </c>
      <c r="J416" s="8">
        <v>0</v>
      </c>
      <c r="K416" s="8">
        <f t="shared" si="43"/>
        <v>0</v>
      </c>
      <c r="L416" s="8">
        <f t="shared" si="44"/>
        <v>-3.2638189982639849E-11</v>
      </c>
      <c r="M416" s="8">
        <f>G416*$C$10*$B$8</f>
        <v>3.2638189982639849E-11</v>
      </c>
      <c r="N416" s="8">
        <f t="shared" si="45"/>
        <v>6.0581501867776894E-9</v>
      </c>
      <c r="O416" s="8">
        <f t="shared" si="48"/>
        <v>1148696.0621280719</v>
      </c>
      <c r="P416" s="2">
        <f t="shared" si="46"/>
        <v>1</v>
      </c>
    </row>
    <row r="417" spans="5:16" x14ac:dyDescent="0.3">
      <c r="E417" s="7">
        <v>412</v>
      </c>
      <c r="F417" s="10">
        <f>DATE(YEAR(F416),MONTH(F416)+IF($B$9="Monthly",1,0),DAY(F416)+IF($B$9="Biweekly",14,0))</f>
        <v>57770</v>
      </c>
      <c r="G417" s="8">
        <f t="shared" si="47"/>
        <v>6.0581501867776894E-9</v>
      </c>
      <c r="H417" s="8">
        <f t="shared" si="42"/>
        <v>0</v>
      </c>
      <c r="I417" s="8">
        <v>0</v>
      </c>
      <c r="J417" s="8">
        <v>0</v>
      </c>
      <c r="K417" s="8">
        <f t="shared" si="43"/>
        <v>0</v>
      </c>
      <c r="L417" s="8">
        <f t="shared" si="44"/>
        <v>-3.2814980178379147E-11</v>
      </c>
      <c r="M417" s="8">
        <f>G417*$C$10*$B$8</f>
        <v>3.2814980178379147E-11</v>
      </c>
      <c r="N417" s="8">
        <f t="shared" si="45"/>
        <v>6.0909651669560687E-9</v>
      </c>
      <c r="O417" s="8">
        <f t="shared" si="48"/>
        <v>1148696.0621280719</v>
      </c>
      <c r="P417" s="2">
        <f t="shared" si="46"/>
        <v>1</v>
      </c>
    </row>
    <row r="418" spans="5:16" x14ac:dyDescent="0.3">
      <c r="E418" s="7">
        <v>413</v>
      </c>
      <c r="F418" s="10">
        <f>DATE(YEAR(F417),MONTH(F417)+IF($B$9="Monthly",1,0),DAY(F417)+IF($B$9="Biweekly",14,0))</f>
        <v>57801</v>
      </c>
      <c r="G418" s="8">
        <f t="shared" si="47"/>
        <v>6.0909651669560687E-9</v>
      </c>
      <c r="H418" s="8">
        <f t="shared" si="42"/>
        <v>0</v>
      </c>
      <c r="I418" s="8">
        <v>0</v>
      </c>
      <c r="J418" s="8">
        <v>0</v>
      </c>
      <c r="K418" s="8">
        <f t="shared" si="43"/>
        <v>0</v>
      </c>
      <c r="L418" s="8">
        <f t="shared" si="44"/>
        <v>-3.2992727987678704E-11</v>
      </c>
      <c r="M418" s="8">
        <f>G418*$C$10*$B$8</f>
        <v>3.2992727987678704E-11</v>
      </c>
      <c r="N418" s="8">
        <f t="shared" si="45"/>
        <v>6.1239578949437474E-9</v>
      </c>
      <c r="O418" s="8">
        <f t="shared" si="48"/>
        <v>1148696.0621280719</v>
      </c>
      <c r="P418" s="2">
        <f t="shared" si="46"/>
        <v>1</v>
      </c>
    </row>
    <row r="419" spans="5:16" x14ac:dyDescent="0.3">
      <c r="E419" s="7">
        <v>414</v>
      </c>
      <c r="F419" s="10">
        <f>DATE(YEAR(F418),MONTH(F418)+IF($B$9="Monthly",1,0),DAY(F418)+IF($B$9="Biweekly",14,0))</f>
        <v>57831</v>
      </c>
      <c r="G419" s="8">
        <f t="shared" si="47"/>
        <v>6.1239578949437474E-9</v>
      </c>
      <c r="H419" s="8">
        <f t="shared" si="42"/>
        <v>0</v>
      </c>
      <c r="I419" s="8">
        <v>0</v>
      </c>
      <c r="J419" s="8">
        <v>0</v>
      </c>
      <c r="K419" s="8">
        <f t="shared" si="43"/>
        <v>0</v>
      </c>
      <c r="L419" s="8">
        <f t="shared" si="44"/>
        <v>-3.3171438597611959E-11</v>
      </c>
      <c r="M419" s="8">
        <f>G419*$C$10*$B$8</f>
        <v>3.3171438597611959E-11</v>
      </c>
      <c r="N419" s="8">
        <f t="shared" si="45"/>
        <v>6.1571293335413591E-9</v>
      </c>
      <c r="O419" s="8">
        <f t="shared" si="48"/>
        <v>1148696.0621280719</v>
      </c>
      <c r="P419" s="2">
        <f t="shared" si="46"/>
        <v>1</v>
      </c>
    </row>
    <row r="420" spans="5:16" x14ac:dyDescent="0.3">
      <c r="E420" s="7">
        <v>415</v>
      </c>
      <c r="F420" s="10">
        <f>DATE(YEAR(F419),MONTH(F419)+IF($B$9="Monthly",1,0),DAY(F419)+IF($B$9="Biweekly",14,0))</f>
        <v>57862</v>
      </c>
      <c r="G420" s="8">
        <f t="shared" si="47"/>
        <v>6.1571293335413591E-9</v>
      </c>
      <c r="H420" s="8">
        <f t="shared" si="42"/>
        <v>0</v>
      </c>
      <c r="I420" s="8">
        <v>0</v>
      </c>
      <c r="J420" s="8">
        <v>0</v>
      </c>
      <c r="K420" s="8">
        <f t="shared" si="43"/>
        <v>0</v>
      </c>
      <c r="L420" s="8">
        <f t="shared" si="44"/>
        <v>-3.3351117223349026E-11</v>
      </c>
      <c r="M420" s="8">
        <f>G420*$C$10*$B$8</f>
        <v>3.3351117223349026E-11</v>
      </c>
      <c r="N420" s="8">
        <f t="shared" si="45"/>
        <v>6.1904804507647083E-9</v>
      </c>
      <c r="O420" s="8">
        <f t="shared" si="48"/>
        <v>1148696.0621280719</v>
      </c>
      <c r="P420" s="2">
        <f t="shared" si="46"/>
        <v>1</v>
      </c>
    </row>
    <row r="421" spans="5:16" x14ac:dyDescent="0.3">
      <c r="E421" s="7">
        <v>416</v>
      </c>
      <c r="F421" s="10">
        <f>DATE(YEAR(F420),MONTH(F420)+IF($B$9="Monthly",1,0),DAY(F420)+IF($B$9="Biweekly",14,0))</f>
        <v>57892</v>
      </c>
      <c r="G421" s="8">
        <f t="shared" si="47"/>
        <v>6.1904804507647083E-9</v>
      </c>
      <c r="H421" s="8">
        <f t="shared" si="42"/>
        <v>0</v>
      </c>
      <c r="I421" s="8">
        <v>0</v>
      </c>
      <c r="J421" s="8">
        <v>0</v>
      </c>
      <c r="K421" s="8">
        <f t="shared" si="43"/>
        <v>0</v>
      </c>
      <c r="L421" s="8">
        <f t="shared" si="44"/>
        <v>-3.3531769108308838E-11</v>
      </c>
      <c r="M421" s="8">
        <f>G421*$C$10*$B$8</f>
        <v>3.3531769108308838E-11</v>
      </c>
      <c r="N421" s="8">
        <f t="shared" si="45"/>
        <v>6.2240122198730173E-9</v>
      </c>
      <c r="O421" s="8">
        <f t="shared" si="48"/>
        <v>1148696.0621280719</v>
      </c>
      <c r="P421" s="2">
        <f t="shared" si="46"/>
        <v>1</v>
      </c>
    </row>
    <row r="422" spans="5:16" x14ac:dyDescent="0.3">
      <c r="E422" s="7">
        <v>417</v>
      </c>
      <c r="F422" s="10">
        <f>DATE(YEAR(F421),MONTH(F421)+IF($B$9="Monthly",1,0),DAY(F421)+IF($B$9="Biweekly",14,0))</f>
        <v>57923</v>
      </c>
      <c r="G422" s="8">
        <f t="shared" si="47"/>
        <v>6.2240122198730173E-9</v>
      </c>
      <c r="H422" s="8">
        <f t="shared" si="42"/>
        <v>0</v>
      </c>
      <c r="I422" s="8">
        <v>0</v>
      </c>
      <c r="J422" s="8">
        <v>0</v>
      </c>
      <c r="K422" s="8">
        <f t="shared" si="43"/>
        <v>0</v>
      </c>
      <c r="L422" s="8">
        <f t="shared" si="44"/>
        <v>-3.3713399524312176E-11</v>
      </c>
      <c r="M422" s="8">
        <f>G422*$C$10*$B$8</f>
        <v>3.3713399524312176E-11</v>
      </c>
      <c r="N422" s="8">
        <f t="shared" si="45"/>
        <v>6.2577256193973298E-9</v>
      </c>
      <c r="O422" s="8">
        <f t="shared" si="48"/>
        <v>1148696.0621280719</v>
      </c>
      <c r="P422" s="2">
        <f t="shared" si="46"/>
        <v>1</v>
      </c>
    </row>
    <row r="423" spans="5:16" x14ac:dyDescent="0.3">
      <c r="E423" s="7">
        <v>418</v>
      </c>
      <c r="F423" s="10">
        <f>DATE(YEAR(F422),MONTH(F422)+IF($B$9="Monthly",1,0),DAY(F422)+IF($B$9="Biweekly",14,0))</f>
        <v>57954</v>
      </c>
      <c r="G423" s="8">
        <f t="shared" si="47"/>
        <v>6.2577256193973298E-9</v>
      </c>
      <c r="H423" s="8">
        <f t="shared" si="42"/>
        <v>0</v>
      </c>
      <c r="I423" s="8">
        <v>0</v>
      </c>
      <c r="J423" s="8">
        <v>0</v>
      </c>
      <c r="K423" s="8">
        <f t="shared" si="43"/>
        <v>0</v>
      </c>
      <c r="L423" s="8">
        <f t="shared" si="44"/>
        <v>-3.3896013771735536E-11</v>
      </c>
      <c r="M423" s="8">
        <f>G423*$C$10*$B$8</f>
        <v>3.3896013771735536E-11</v>
      </c>
      <c r="N423" s="8">
        <f t="shared" si="45"/>
        <v>6.2916216331690653E-9</v>
      </c>
      <c r="O423" s="8">
        <f t="shared" si="48"/>
        <v>1148696.0621280719</v>
      </c>
      <c r="P423" s="2">
        <f t="shared" si="46"/>
        <v>1</v>
      </c>
    </row>
    <row r="424" spans="5:16" x14ac:dyDescent="0.3">
      <c r="E424" s="7">
        <v>419</v>
      </c>
      <c r="F424" s="10">
        <f>DATE(YEAR(F423),MONTH(F423)+IF($B$9="Monthly",1,0),DAY(F423)+IF($B$9="Biweekly",14,0))</f>
        <v>57984</v>
      </c>
      <c r="G424" s="8">
        <f t="shared" si="47"/>
        <v>6.2916216331690653E-9</v>
      </c>
      <c r="H424" s="8">
        <f t="shared" si="42"/>
        <v>0</v>
      </c>
      <c r="I424" s="8">
        <v>0</v>
      </c>
      <c r="J424" s="8">
        <v>0</v>
      </c>
      <c r="K424" s="8">
        <f t="shared" si="43"/>
        <v>0</v>
      </c>
      <c r="L424" s="8">
        <f t="shared" si="44"/>
        <v>-3.4079617179665767E-11</v>
      </c>
      <c r="M424" s="8">
        <f>G424*$C$10*$B$8</f>
        <v>3.4079617179665767E-11</v>
      </c>
      <c r="N424" s="8">
        <f t="shared" si="45"/>
        <v>6.3257012503487308E-9</v>
      </c>
      <c r="O424" s="8">
        <f t="shared" si="48"/>
        <v>1148696.0621280719</v>
      </c>
      <c r="P424" s="2">
        <f t="shared" si="46"/>
        <v>1</v>
      </c>
    </row>
    <row r="425" spans="5:16" x14ac:dyDescent="0.3">
      <c r="E425" s="7">
        <v>420</v>
      </c>
      <c r="F425" s="10">
        <f>DATE(YEAR(F424),MONTH(F424)+IF($B$9="Monthly",1,0),DAY(F424)+IF($B$9="Biweekly",14,0))</f>
        <v>58015</v>
      </c>
      <c r="G425" s="8">
        <f t="shared" si="47"/>
        <v>6.3257012503487308E-9</v>
      </c>
      <c r="H425" s="8">
        <f t="shared" si="42"/>
        <v>0</v>
      </c>
      <c r="I425" s="8">
        <v>0</v>
      </c>
      <c r="J425" s="8">
        <v>0</v>
      </c>
      <c r="K425" s="8">
        <f t="shared" si="43"/>
        <v>0</v>
      </c>
      <c r="L425" s="8">
        <f t="shared" si="44"/>
        <v>-3.4264215106055628E-11</v>
      </c>
      <c r="M425" s="8">
        <f>G425*$C$10*$B$8</f>
        <v>3.4264215106055628E-11</v>
      </c>
      <c r="N425" s="8">
        <f t="shared" si="45"/>
        <v>6.3599654654547863E-9</v>
      </c>
      <c r="O425" s="8">
        <f t="shared" si="48"/>
        <v>1148696.0621280719</v>
      </c>
      <c r="P425" s="2">
        <f t="shared" si="46"/>
        <v>1</v>
      </c>
    </row>
    <row r="426" spans="5:16" x14ac:dyDescent="0.3">
      <c r="E426" s="7">
        <v>421</v>
      </c>
      <c r="F426" s="10">
        <f>DATE(YEAR(F425),MONTH(F425)+IF($B$9="Monthly",1,0),DAY(F425)+IF($B$9="Biweekly",14,0))</f>
        <v>58045</v>
      </c>
      <c r="G426" s="8">
        <f t="shared" si="47"/>
        <v>6.3599654654547863E-9</v>
      </c>
      <c r="H426" s="8">
        <f t="shared" si="42"/>
        <v>0</v>
      </c>
      <c r="I426" s="8">
        <v>0</v>
      </c>
      <c r="J426" s="8">
        <v>0</v>
      </c>
      <c r="K426" s="8">
        <f t="shared" si="43"/>
        <v>0</v>
      </c>
      <c r="L426" s="8">
        <f t="shared" si="44"/>
        <v>-3.444981293788009E-11</v>
      </c>
      <c r="M426" s="8">
        <f>G426*$C$10*$B$8</f>
        <v>3.444981293788009E-11</v>
      </c>
      <c r="N426" s="8">
        <f t="shared" si="45"/>
        <v>6.3944152783926661E-9</v>
      </c>
      <c r="O426" s="8">
        <f t="shared" si="48"/>
        <v>1148696.0621280719</v>
      </c>
      <c r="P426" s="2">
        <f t="shared" si="46"/>
        <v>1</v>
      </c>
    </row>
    <row r="427" spans="5:16" x14ac:dyDescent="0.3">
      <c r="E427" s="7">
        <v>422</v>
      </c>
      <c r="F427" s="10">
        <f>DATE(YEAR(F426),MONTH(F426)+IF($B$9="Monthly",1,0),DAY(F426)+IF($B$9="Biweekly",14,0))</f>
        <v>58076</v>
      </c>
      <c r="G427" s="8">
        <f t="shared" si="47"/>
        <v>6.3944152783926661E-9</v>
      </c>
      <c r="H427" s="8">
        <f t="shared" si="42"/>
        <v>0</v>
      </c>
      <c r="I427" s="8">
        <v>0</v>
      </c>
      <c r="J427" s="8">
        <v>0</v>
      </c>
      <c r="K427" s="8">
        <f t="shared" si="43"/>
        <v>0</v>
      </c>
      <c r="L427" s="8">
        <f t="shared" si="44"/>
        <v>-3.4636416091293606E-11</v>
      </c>
      <c r="M427" s="8">
        <f>G427*$C$10*$B$8</f>
        <v>3.4636416091293606E-11</v>
      </c>
      <c r="N427" s="8">
        <f t="shared" si="45"/>
        <v>6.4290516944839593E-9</v>
      </c>
      <c r="O427" s="8">
        <f t="shared" si="48"/>
        <v>1148696.0621280719</v>
      </c>
      <c r="P427" s="2">
        <f t="shared" si="46"/>
        <v>1</v>
      </c>
    </row>
    <row r="428" spans="5:16" x14ac:dyDescent="0.3">
      <c r="E428" s="7">
        <v>423</v>
      </c>
      <c r="F428" s="10">
        <f>DATE(YEAR(F427),MONTH(F427)+IF($B$9="Monthly",1,0),DAY(F427)+IF($B$9="Biweekly",14,0))</f>
        <v>58107</v>
      </c>
      <c r="G428" s="8">
        <f t="shared" si="47"/>
        <v>6.4290516944839593E-9</v>
      </c>
      <c r="H428" s="8">
        <f t="shared" si="42"/>
        <v>0</v>
      </c>
      <c r="I428" s="8">
        <v>0</v>
      </c>
      <c r="J428" s="8">
        <v>0</v>
      </c>
      <c r="K428" s="8">
        <f t="shared" si="43"/>
        <v>0</v>
      </c>
      <c r="L428" s="8">
        <f t="shared" si="44"/>
        <v>-3.4824030011788114E-11</v>
      </c>
      <c r="M428" s="8">
        <f>G428*$C$10*$B$8</f>
        <v>3.4824030011788114E-11</v>
      </c>
      <c r="N428" s="8">
        <f t="shared" si="45"/>
        <v>6.4638757244957471E-9</v>
      </c>
      <c r="O428" s="8">
        <f t="shared" si="48"/>
        <v>1148696.0621280719</v>
      </c>
      <c r="P428" s="2">
        <f t="shared" si="46"/>
        <v>1</v>
      </c>
    </row>
    <row r="429" spans="5:16" x14ac:dyDescent="0.3">
      <c r="E429" s="7">
        <v>424</v>
      </c>
      <c r="F429" s="10">
        <f>DATE(YEAR(F428),MONTH(F428)+IF($B$9="Monthly",1,0),DAY(F428)+IF($B$9="Biweekly",14,0))</f>
        <v>58135</v>
      </c>
      <c r="G429" s="8">
        <f t="shared" si="47"/>
        <v>6.4638757244957471E-9</v>
      </c>
      <c r="H429" s="8">
        <f t="shared" si="42"/>
        <v>0</v>
      </c>
      <c r="I429" s="8">
        <v>0</v>
      </c>
      <c r="J429" s="8">
        <v>0</v>
      </c>
      <c r="K429" s="8">
        <f t="shared" si="43"/>
        <v>0</v>
      </c>
      <c r="L429" s="8">
        <f t="shared" si="44"/>
        <v>-3.5012660174351967E-11</v>
      </c>
      <c r="M429" s="8">
        <f>G429*$C$10*$B$8</f>
        <v>3.5012660174351967E-11</v>
      </c>
      <c r="N429" s="8">
        <f t="shared" si="45"/>
        <v>6.4988883846700991E-9</v>
      </c>
      <c r="O429" s="8">
        <f t="shared" si="48"/>
        <v>1148696.0621280719</v>
      </c>
      <c r="P429" s="2">
        <f t="shared" si="46"/>
        <v>1</v>
      </c>
    </row>
    <row r="430" spans="5:16" x14ac:dyDescent="0.3">
      <c r="E430" s="7">
        <v>425</v>
      </c>
      <c r="F430" s="10">
        <f>DATE(YEAR(F429),MONTH(F429)+IF($B$9="Monthly",1,0),DAY(F429)+IF($B$9="Biweekly",14,0))</f>
        <v>58166</v>
      </c>
      <c r="G430" s="8">
        <f t="shared" si="47"/>
        <v>6.4988883846700991E-9</v>
      </c>
      <c r="H430" s="8">
        <f t="shared" si="42"/>
        <v>0</v>
      </c>
      <c r="I430" s="8">
        <v>0</v>
      </c>
      <c r="J430" s="8">
        <v>0</v>
      </c>
      <c r="K430" s="8">
        <f t="shared" si="43"/>
        <v>0</v>
      </c>
      <c r="L430" s="8">
        <f t="shared" si="44"/>
        <v>-3.5202312083629707E-11</v>
      </c>
      <c r="M430" s="8">
        <f>G430*$C$10*$B$8</f>
        <v>3.5202312083629707E-11</v>
      </c>
      <c r="N430" s="8">
        <f t="shared" si="45"/>
        <v>6.5340906967537288E-9</v>
      </c>
      <c r="O430" s="8">
        <f t="shared" si="48"/>
        <v>1148696.0621280719</v>
      </c>
      <c r="P430" s="2">
        <f t="shared" si="46"/>
        <v>1</v>
      </c>
    </row>
    <row r="431" spans="5:16" x14ac:dyDescent="0.3">
      <c r="E431" s="7">
        <v>426</v>
      </c>
      <c r="F431" s="10">
        <f>DATE(YEAR(F430),MONTH(F430)+IF($B$9="Monthly",1,0),DAY(F430)+IF($B$9="Biweekly",14,0))</f>
        <v>58196</v>
      </c>
      <c r="G431" s="8">
        <f t="shared" si="47"/>
        <v>6.5340906967537288E-9</v>
      </c>
      <c r="H431" s="8">
        <f t="shared" si="42"/>
        <v>0</v>
      </c>
      <c r="I431" s="8">
        <v>0</v>
      </c>
      <c r="J431" s="8">
        <v>0</v>
      </c>
      <c r="K431" s="8">
        <f t="shared" si="43"/>
        <v>0</v>
      </c>
      <c r="L431" s="8">
        <f t="shared" si="44"/>
        <v>-3.5392991274082698E-11</v>
      </c>
      <c r="M431" s="8">
        <f>G431*$C$10*$B$8</f>
        <v>3.5392991274082698E-11</v>
      </c>
      <c r="N431" s="8">
        <f t="shared" si="45"/>
        <v>6.5694836880278116E-9</v>
      </c>
      <c r="O431" s="8">
        <f t="shared" si="48"/>
        <v>1148696.0621280719</v>
      </c>
      <c r="P431" s="2">
        <f t="shared" si="46"/>
        <v>1</v>
      </c>
    </row>
    <row r="432" spans="5:16" x14ac:dyDescent="0.3">
      <c r="E432" s="7">
        <v>427</v>
      </c>
      <c r="F432" s="10">
        <f>DATE(YEAR(F431),MONTH(F431)+IF($B$9="Monthly",1,0),DAY(F431)+IF($B$9="Biweekly",14,0))</f>
        <v>58227</v>
      </c>
      <c r="G432" s="8">
        <f t="shared" si="47"/>
        <v>6.5694836880278116E-9</v>
      </c>
      <c r="H432" s="8">
        <f t="shared" si="42"/>
        <v>0</v>
      </c>
      <c r="I432" s="8">
        <v>0</v>
      </c>
      <c r="J432" s="8">
        <v>0</v>
      </c>
      <c r="K432" s="8">
        <f t="shared" si="43"/>
        <v>0</v>
      </c>
      <c r="L432" s="8">
        <f t="shared" si="44"/>
        <v>-3.5584703310150643E-11</v>
      </c>
      <c r="M432" s="8">
        <f>G432*$C$10*$B$8</f>
        <v>3.5584703310150643E-11</v>
      </c>
      <c r="N432" s="8">
        <f t="shared" si="45"/>
        <v>6.605068391337962E-9</v>
      </c>
      <c r="O432" s="8">
        <f t="shared" si="48"/>
        <v>1148696.0621280719</v>
      </c>
      <c r="P432" s="2">
        <f t="shared" si="46"/>
        <v>1</v>
      </c>
    </row>
    <row r="433" spans="5:16" x14ac:dyDescent="0.3">
      <c r="E433" s="7">
        <v>428</v>
      </c>
      <c r="F433" s="10">
        <f>DATE(YEAR(F432),MONTH(F432)+IF($B$9="Monthly",1,0),DAY(F432)+IF($B$9="Biweekly",14,0))</f>
        <v>58257</v>
      </c>
      <c r="G433" s="8">
        <f t="shared" si="47"/>
        <v>6.605068391337962E-9</v>
      </c>
      <c r="H433" s="8">
        <f t="shared" si="42"/>
        <v>0</v>
      </c>
      <c r="I433" s="8">
        <v>0</v>
      </c>
      <c r="J433" s="8">
        <v>0</v>
      </c>
      <c r="K433" s="8">
        <f t="shared" si="43"/>
        <v>0</v>
      </c>
      <c r="L433" s="8">
        <f t="shared" si="44"/>
        <v>-3.5777453786413961E-11</v>
      </c>
      <c r="M433" s="8">
        <f>G433*$C$10*$B$8</f>
        <v>3.5777453786413961E-11</v>
      </c>
      <c r="N433" s="8">
        <f t="shared" si="45"/>
        <v>6.640845845124376E-9</v>
      </c>
      <c r="O433" s="8">
        <f t="shared" si="48"/>
        <v>1148696.0621280719</v>
      </c>
      <c r="P433" s="2">
        <f t="shared" si="46"/>
        <v>1</v>
      </c>
    </row>
    <row r="434" spans="5:16" x14ac:dyDescent="0.3">
      <c r="E434" s="7">
        <v>429</v>
      </c>
      <c r="F434" s="10">
        <f>DATE(YEAR(F433),MONTH(F433)+IF($B$9="Monthly",1,0),DAY(F433)+IF($B$9="Biweekly",14,0))</f>
        <v>58288</v>
      </c>
      <c r="G434" s="8">
        <f t="shared" si="47"/>
        <v>6.640845845124376E-9</v>
      </c>
      <c r="H434" s="8">
        <f t="shared" si="42"/>
        <v>0</v>
      </c>
      <c r="I434" s="8">
        <v>0</v>
      </c>
      <c r="J434" s="8">
        <v>0</v>
      </c>
      <c r="K434" s="8">
        <f t="shared" si="43"/>
        <v>0</v>
      </c>
      <c r="L434" s="8">
        <f t="shared" si="44"/>
        <v>-3.5971248327757034E-11</v>
      </c>
      <c r="M434" s="8">
        <f>G434*$C$10*$B$8</f>
        <v>3.5971248327757034E-11</v>
      </c>
      <c r="N434" s="8">
        <f t="shared" si="45"/>
        <v>6.676817093452133E-9</v>
      </c>
      <c r="O434" s="8">
        <f t="shared" si="48"/>
        <v>1148696.0621280719</v>
      </c>
      <c r="P434" s="2">
        <f t="shared" si="46"/>
        <v>1</v>
      </c>
    </row>
    <row r="435" spans="5:16" x14ac:dyDescent="0.3">
      <c r="E435" s="7">
        <v>430</v>
      </c>
      <c r="F435" s="10">
        <f>DATE(YEAR(F434),MONTH(F434)+IF($B$9="Monthly",1,0),DAY(F434)+IF($B$9="Biweekly",14,0))</f>
        <v>58319</v>
      </c>
      <c r="G435" s="8">
        <f t="shared" si="47"/>
        <v>6.676817093452133E-9</v>
      </c>
      <c r="H435" s="8">
        <f t="shared" si="42"/>
        <v>0</v>
      </c>
      <c r="I435" s="8">
        <v>0</v>
      </c>
      <c r="J435" s="8">
        <v>0</v>
      </c>
      <c r="K435" s="8">
        <f t="shared" si="43"/>
        <v>0</v>
      </c>
      <c r="L435" s="8">
        <f t="shared" si="44"/>
        <v>-3.6166092589532387E-11</v>
      </c>
      <c r="M435" s="8">
        <f>G435*$C$10*$B$8</f>
        <v>3.6166092589532387E-11</v>
      </c>
      <c r="N435" s="8">
        <f t="shared" si="45"/>
        <v>6.7129831860416654E-9</v>
      </c>
      <c r="O435" s="8">
        <f t="shared" si="48"/>
        <v>1148696.0621280719</v>
      </c>
      <c r="P435" s="2">
        <f t="shared" si="46"/>
        <v>1</v>
      </c>
    </row>
    <row r="436" spans="5:16" x14ac:dyDescent="0.3">
      <c r="E436" s="7">
        <v>431</v>
      </c>
      <c r="F436" s="10">
        <f>DATE(YEAR(F435),MONTH(F435)+IF($B$9="Monthly",1,0),DAY(F435)+IF($B$9="Biweekly",14,0))</f>
        <v>58349</v>
      </c>
      <c r="G436" s="8">
        <f t="shared" si="47"/>
        <v>6.7129831860416654E-9</v>
      </c>
      <c r="H436" s="8">
        <f t="shared" si="42"/>
        <v>0</v>
      </c>
      <c r="I436" s="8">
        <v>0</v>
      </c>
      <c r="J436" s="8">
        <v>0</v>
      </c>
      <c r="K436" s="8">
        <f t="shared" si="43"/>
        <v>0</v>
      </c>
      <c r="L436" s="8">
        <f t="shared" si="44"/>
        <v>-3.6361992257725688E-11</v>
      </c>
      <c r="M436" s="8">
        <f>G436*$C$10*$B$8</f>
        <v>3.6361992257725688E-11</v>
      </c>
      <c r="N436" s="8">
        <f t="shared" si="45"/>
        <v>6.7493451782993912E-9</v>
      </c>
      <c r="O436" s="8">
        <f t="shared" si="48"/>
        <v>1148696.0621280719</v>
      </c>
      <c r="P436" s="2">
        <f t="shared" si="46"/>
        <v>1</v>
      </c>
    </row>
    <row r="437" spans="5:16" x14ac:dyDescent="0.3">
      <c r="E437" s="7">
        <v>432</v>
      </c>
      <c r="F437" s="10">
        <f>DATE(YEAR(F436),MONTH(F436)+IF($B$9="Monthly",1,0),DAY(F436)+IF($B$9="Biweekly",14,0))</f>
        <v>58380</v>
      </c>
      <c r="G437" s="8">
        <f t="shared" si="47"/>
        <v>6.7493451782993912E-9</v>
      </c>
      <c r="H437" s="8">
        <f t="shared" si="42"/>
        <v>0</v>
      </c>
      <c r="I437" s="8">
        <v>0</v>
      </c>
      <c r="J437" s="8">
        <v>0</v>
      </c>
      <c r="K437" s="8">
        <f t="shared" si="43"/>
        <v>0</v>
      </c>
      <c r="L437" s="8">
        <f t="shared" si="44"/>
        <v>-3.6558953049121698E-11</v>
      </c>
      <c r="M437" s="8">
        <f>G437*$C$10*$B$8</f>
        <v>3.6558953049121698E-11</v>
      </c>
      <c r="N437" s="8">
        <f t="shared" si="45"/>
        <v>6.7859041313485127E-9</v>
      </c>
      <c r="O437" s="8">
        <f t="shared" si="48"/>
        <v>1148696.0621280719</v>
      </c>
      <c r="P437" s="2">
        <f t="shared" si="46"/>
        <v>1</v>
      </c>
    </row>
    <row r="438" spans="5:16" x14ac:dyDescent="0.3">
      <c r="E438" s="7">
        <v>433</v>
      </c>
      <c r="F438" s="10">
        <f>DATE(YEAR(F437),MONTH(F437)+IF($B$9="Monthly",1,0),DAY(F437)+IF($B$9="Biweekly",14,0))</f>
        <v>58410</v>
      </c>
      <c r="G438" s="8">
        <f t="shared" si="47"/>
        <v>6.7859041313485127E-9</v>
      </c>
      <c r="H438" s="8">
        <f t="shared" si="42"/>
        <v>0</v>
      </c>
      <c r="I438" s="8">
        <v>0</v>
      </c>
      <c r="J438" s="8">
        <v>0</v>
      </c>
      <c r="K438" s="8">
        <f t="shared" si="43"/>
        <v>0</v>
      </c>
      <c r="L438" s="8">
        <f t="shared" si="44"/>
        <v>-3.6756980711471104E-11</v>
      </c>
      <c r="M438" s="8">
        <f>G438*$C$10*$B$8</f>
        <v>3.6756980711471104E-11</v>
      </c>
      <c r="N438" s="8">
        <f t="shared" si="45"/>
        <v>6.8226611120599836E-9</v>
      </c>
      <c r="O438" s="8">
        <f t="shared" si="48"/>
        <v>1148696.0621280719</v>
      </c>
      <c r="P438" s="2">
        <f t="shared" si="46"/>
        <v>1</v>
      </c>
    </row>
    <row r="439" spans="5:16" x14ac:dyDescent="0.3">
      <c r="E439" s="7">
        <v>434</v>
      </c>
      <c r="F439" s="10">
        <f>DATE(YEAR(F438),MONTH(F438)+IF($B$9="Monthly",1,0),DAY(F438)+IF($B$9="Biweekly",14,0))</f>
        <v>58441</v>
      </c>
      <c r="G439" s="8">
        <f t="shared" si="47"/>
        <v>6.8226611120599836E-9</v>
      </c>
      <c r="H439" s="8">
        <f t="shared" si="42"/>
        <v>0</v>
      </c>
      <c r="I439" s="8">
        <v>0</v>
      </c>
      <c r="J439" s="8">
        <v>0</v>
      </c>
      <c r="K439" s="8">
        <f t="shared" si="43"/>
        <v>0</v>
      </c>
      <c r="L439" s="8">
        <f t="shared" si="44"/>
        <v>-3.6956081023658245E-11</v>
      </c>
      <c r="M439" s="8">
        <f>G439*$C$10*$B$8</f>
        <v>3.6956081023658245E-11</v>
      </c>
      <c r="N439" s="8">
        <f t="shared" si="45"/>
        <v>6.8596171930836421E-9</v>
      </c>
      <c r="O439" s="8">
        <f t="shared" si="48"/>
        <v>1148696.0621280719</v>
      </c>
      <c r="P439" s="2">
        <f t="shared" si="46"/>
        <v>1</v>
      </c>
    </row>
    <row r="440" spans="5:16" x14ac:dyDescent="0.3">
      <c r="E440" s="7">
        <v>435</v>
      </c>
      <c r="F440" s="10">
        <f>DATE(YEAR(F439),MONTH(F439)+IF($B$9="Monthly",1,0),DAY(F439)+IF($B$9="Biweekly",14,0))</f>
        <v>58472</v>
      </c>
      <c r="G440" s="8">
        <f t="shared" si="47"/>
        <v>6.8596171930836421E-9</v>
      </c>
      <c r="H440" s="8">
        <f t="shared" si="42"/>
        <v>0</v>
      </c>
      <c r="I440" s="8">
        <v>0</v>
      </c>
      <c r="J440" s="8">
        <v>0</v>
      </c>
      <c r="K440" s="8">
        <f t="shared" si="43"/>
        <v>0</v>
      </c>
      <c r="L440" s="8">
        <f t="shared" si="44"/>
        <v>-3.7156259795869729E-11</v>
      </c>
      <c r="M440" s="8">
        <f>G440*$C$10*$B$8</f>
        <v>3.7156259795869729E-11</v>
      </c>
      <c r="N440" s="8">
        <f t="shared" si="45"/>
        <v>6.8967734528795119E-9</v>
      </c>
      <c r="O440" s="8">
        <f t="shared" si="48"/>
        <v>1148696.0621280719</v>
      </c>
      <c r="P440" s="2">
        <f t="shared" si="46"/>
        <v>1</v>
      </c>
    </row>
    <row r="441" spans="5:16" x14ac:dyDescent="0.3">
      <c r="E441" s="7">
        <v>436</v>
      </c>
      <c r="F441" s="10">
        <f>DATE(YEAR(F440),MONTH(F440)+IF($B$9="Monthly",1,0),DAY(F440)+IF($B$9="Biweekly",14,0))</f>
        <v>58501</v>
      </c>
      <c r="G441" s="8">
        <f t="shared" si="47"/>
        <v>6.8967734528795119E-9</v>
      </c>
      <c r="H441" s="8">
        <f t="shared" si="42"/>
        <v>0</v>
      </c>
      <c r="I441" s="8">
        <v>0</v>
      </c>
      <c r="J441" s="8">
        <v>0</v>
      </c>
      <c r="K441" s="8">
        <f t="shared" si="43"/>
        <v>0</v>
      </c>
      <c r="L441" s="8">
        <f t="shared" si="44"/>
        <v>-3.7357522869764024E-11</v>
      </c>
      <c r="M441" s="8">
        <f>G441*$C$10*$B$8</f>
        <v>3.7357522869764024E-11</v>
      </c>
      <c r="N441" s="8">
        <f t="shared" si="45"/>
        <v>6.9341309757492761E-9</v>
      </c>
      <c r="O441" s="8">
        <f t="shared" si="48"/>
        <v>1148696.0621280719</v>
      </c>
      <c r="P441" s="2">
        <f t="shared" si="46"/>
        <v>1</v>
      </c>
    </row>
    <row r="442" spans="5:16" x14ac:dyDescent="0.3">
      <c r="E442" s="7">
        <v>437</v>
      </c>
      <c r="F442" s="10">
        <f>DATE(YEAR(F441),MONTH(F441)+IF($B$9="Monthly",1,0),DAY(F441)+IF($B$9="Biweekly",14,0))</f>
        <v>58532</v>
      </c>
      <c r="G442" s="8">
        <f t="shared" si="47"/>
        <v>6.9341309757492761E-9</v>
      </c>
      <c r="H442" s="8">
        <f t="shared" si="42"/>
        <v>0</v>
      </c>
      <c r="I442" s="8">
        <v>0</v>
      </c>
      <c r="J442" s="8">
        <v>0</v>
      </c>
      <c r="K442" s="8">
        <f t="shared" si="43"/>
        <v>0</v>
      </c>
      <c r="L442" s="8">
        <f t="shared" si="44"/>
        <v>-3.7559876118641911E-11</v>
      </c>
      <c r="M442" s="8">
        <f>G442*$C$10*$B$8</f>
        <v>3.7559876118641911E-11</v>
      </c>
      <c r="N442" s="8">
        <f t="shared" si="45"/>
        <v>6.971690851867918E-9</v>
      </c>
      <c r="O442" s="8">
        <f t="shared" si="48"/>
        <v>1148696.0621280719</v>
      </c>
      <c r="P442" s="2">
        <f t="shared" si="46"/>
        <v>1</v>
      </c>
    </row>
    <row r="443" spans="5:16" x14ac:dyDescent="0.3">
      <c r="E443" s="7">
        <v>438</v>
      </c>
      <c r="F443" s="10">
        <f>DATE(YEAR(F442),MONTH(F442)+IF($B$9="Monthly",1,0),DAY(F442)+IF($B$9="Biweekly",14,0))</f>
        <v>58562</v>
      </c>
      <c r="G443" s="8">
        <f t="shared" si="47"/>
        <v>6.971690851867918E-9</v>
      </c>
      <c r="H443" s="8">
        <f t="shared" si="42"/>
        <v>0</v>
      </c>
      <c r="I443" s="8">
        <v>0</v>
      </c>
      <c r="J443" s="8">
        <v>0</v>
      </c>
      <c r="K443" s="8">
        <f t="shared" si="43"/>
        <v>0</v>
      </c>
      <c r="L443" s="8">
        <f t="shared" si="44"/>
        <v>-3.7763325447617887E-11</v>
      </c>
      <c r="M443" s="8">
        <f>G443*$C$10*$B$8</f>
        <v>3.7763325447617887E-11</v>
      </c>
      <c r="N443" s="8">
        <f t="shared" si="45"/>
        <v>7.0094541773155355E-9</v>
      </c>
      <c r="O443" s="8">
        <f t="shared" si="48"/>
        <v>1148696.0621280719</v>
      </c>
      <c r="P443" s="2">
        <f t="shared" si="46"/>
        <v>1</v>
      </c>
    </row>
    <row r="444" spans="5:16" x14ac:dyDescent="0.3">
      <c r="E444" s="7">
        <v>439</v>
      </c>
      <c r="F444" s="10">
        <f>DATE(YEAR(F443),MONTH(F443)+IF($B$9="Monthly",1,0),DAY(F443)+IF($B$9="Biweekly",14,0))</f>
        <v>58593</v>
      </c>
      <c r="G444" s="8">
        <f t="shared" si="47"/>
        <v>7.0094541773155355E-9</v>
      </c>
      <c r="H444" s="8">
        <f t="shared" si="42"/>
        <v>0</v>
      </c>
      <c r="I444" s="8">
        <v>0</v>
      </c>
      <c r="J444" s="8">
        <v>0</v>
      </c>
      <c r="K444" s="8">
        <f t="shared" si="43"/>
        <v>0</v>
      </c>
      <c r="L444" s="8">
        <f t="shared" si="44"/>
        <v>-3.7967876793792483E-11</v>
      </c>
      <c r="M444" s="8">
        <f>G444*$C$10*$B$8</f>
        <v>3.7967876793792483E-11</v>
      </c>
      <c r="N444" s="8">
        <f t="shared" si="45"/>
        <v>7.0474220541093281E-9</v>
      </c>
      <c r="O444" s="8">
        <f t="shared" si="48"/>
        <v>1148696.0621280719</v>
      </c>
      <c r="P444" s="2">
        <f t="shared" si="46"/>
        <v>1</v>
      </c>
    </row>
    <row r="445" spans="5:16" x14ac:dyDescent="0.3">
      <c r="E445" s="7">
        <v>440</v>
      </c>
      <c r="F445" s="10">
        <f>DATE(YEAR(F444),MONTH(F444)+IF($B$9="Monthly",1,0),DAY(F444)+IF($B$9="Biweekly",14,0))</f>
        <v>58623</v>
      </c>
      <c r="G445" s="8">
        <f t="shared" si="47"/>
        <v>7.0474220541093281E-9</v>
      </c>
      <c r="H445" s="8">
        <f t="shared" si="42"/>
        <v>0</v>
      </c>
      <c r="I445" s="8">
        <v>0</v>
      </c>
      <c r="J445" s="8">
        <v>0</v>
      </c>
      <c r="K445" s="8">
        <f t="shared" si="43"/>
        <v>0</v>
      </c>
      <c r="L445" s="8">
        <f t="shared" si="44"/>
        <v>-3.8173536126425524E-11</v>
      </c>
      <c r="M445" s="8">
        <f>G445*$C$10*$B$8</f>
        <v>3.8173536126425524E-11</v>
      </c>
      <c r="N445" s="8">
        <f t="shared" si="45"/>
        <v>7.0855955902357539E-9</v>
      </c>
      <c r="O445" s="8">
        <f t="shared" si="48"/>
        <v>1148696.0621280719</v>
      </c>
      <c r="P445" s="2">
        <f t="shared" si="46"/>
        <v>1</v>
      </c>
    </row>
    <row r="446" spans="5:16" x14ac:dyDescent="0.3">
      <c r="E446" s="7">
        <v>441</v>
      </c>
      <c r="F446" s="10">
        <f>DATE(YEAR(F445),MONTH(F445)+IF($B$9="Monthly",1,0),DAY(F445)+IF($B$9="Biweekly",14,0))</f>
        <v>58654</v>
      </c>
      <c r="G446" s="8">
        <f t="shared" si="47"/>
        <v>7.0855955902357539E-9</v>
      </c>
      <c r="H446" s="8">
        <f t="shared" si="42"/>
        <v>0</v>
      </c>
      <c r="I446" s="8">
        <v>0</v>
      </c>
      <c r="J446" s="8">
        <v>0</v>
      </c>
      <c r="K446" s="8">
        <f t="shared" si="43"/>
        <v>0</v>
      </c>
      <c r="L446" s="8">
        <f t="shared" si="44"/>
        <v>-3.8380309447110332E-11</v>
      </c>
      <c r="M446" s="8">
        <f>G446*$C$10*$B$8</f>
        <v>3.8380309447110332E-11</v>
      </c>
      <c r="N446" s="8">
        <f t="shared" si="45"/>
        <v>7.1239758996828643E-9</v>
      </c>
      <c r="O446" s="8">
        <f t="shared" si="48"/>
        <v>1148696.0621280719</v>
      </c>
      <c r="P446" s="2">
        <f t="shared" si="46"/>
        <v>1</v>
      </c>
    </row>
    <row r="447" spans="5:16" x14ac:dyDescent="0.3">
      <c r="E447" s="7">
        <v>442</v>
      </c>
      <c r="F447" s="10">
        <f>DATE(YEAR(F446),MONTH(F446)+IF($B$9="Monthly",1,0),DAY(F446)+IF($B$9="Biweekly",14,0))</f>
        <v>58685</v>
      </c>
      <c r="G447" s="8">
        <f t="shared" si="47"/>
        <v>7.1239758996828643E-9</v>
      </c>
      <c r="H447" s="8">
        <f t="shared" si="42"/>
        <v>0</v>
      </c>
      <c r="I447" s="8">
        <v>0</v>
      </c>
      <c r="J447" s="8">
        <v>0</v>
      </c>
      <c r="K447" s="8">
        <f t="shared" si="43"/>
        <v>0</v>
      </c>
      <c r="L447" s="8">
        <f t="shared" si="44"/>
        <v>-3.8588202789948847E-11</v>
      </c>
      <c r="M447" s="8">
        <f>G447*$C$10*$B$8</f>
        <v>3.8588202789948847E-11</v>
      </c>
      <c r="N447" s="8">
        <f t="shared" si="45"/>
        <v>7.1625641024728128E-9</v>
      </c>
      <c r="O447" s="8">
        <f t="shared" si="48"/>
        <v>1148696.0621280719</v>
      </c>
      <c r="P447" s="2">
        <f t="shared" si="46"/>
        <v>1</v>
      </c>
    </row>
    <row r="448" spans="5:16" x14ac:dyDescent="0.3">
      <c r="E448" s="7">
        <v>443</v>
      </c>
      <c r="F448" s="10">
        <f>DATE(YEAR(F447),MONTH(F447)+IF($B$9="Monthly",1,0),DAY(F447)+IF($B$9="Biweekly",14,0))</f>
        <v>58715</v>
      </c>
      <c r="G448" s="8">
        <f t="shared" si="47"/>
        <v>7.1625641024728128E-9</v>
      </c>
      <c r="H448" s="8">
        <f t="shared" si="42"/>
        <v>0</v>
      </c>
      <c r="I448" s="8">
        <v>0</v>
      </c>
      <c r="J448" s="8">
        <v>0</v>
      </c>
      <c r="K448" s="8">
        <f t="shared" si="43"/>
        <v>0</v>
      </c>
      <c r="L448" s="8">
        <f t="shared" si="44"/>
        <v>-3.8797222221727738E-11</v>
      </c>
      <c r="M448" s="8">
        <f>G448*$C$10*$B$8</f>
        <v>3.8797222221727738E-11</v>
      </c>
      <c r="N448" s="8">
        <f t="shared" si="45"/>
        <v>7.2013613246945404E-9</v>
      </c>
      <c r="O448" s="8">
        <f t="shared" si="48"/>
        <v>1148696.0621280719</v>
      </c>
      <c r="P448" s="2">
        <f t="shared" si="46"/>
        <v>1</v>
      </c>
    </row>
    <row r="449" spans="5:16" x14ac:dyDescent="0.3">
      <c r="E449" s="7">
        <v>444</v>
      </c>
      <c r="F449" s="10">
        <f>DATE(YEAR(F448),MONTH(F448)+IF($B$9="Monthly",1,0),DAY(F448)+IF($B$9="Biweekly",14,0))</f>
        <v>58746</v>
      </c>
      <c r="G449" s="8">
        <f t="shared" si="47"/>
        <v>7.2013613246945404E-9</v>
      </c>
      <c r="H449" s="8">
        <f t="shared" si="42"/>
        <v>0</v>
      </c>
      <c r="I449" s="8">
        <v>0</v>
      </c>
      <c r="J449" s="8">
        <v>0</v>
      </c>
      <c r="K449" s="8">
        <f t="shared" si="43"/>
        <v>0</v>
      </c>
      <c r="L449" s="8">
        <f t="shared" si="44"/>
        <v>-3.9007373842095427E-11</v>
      </c>
      <c r="M449" s="8">
        <f>G449*$C$10*$B$8</f>
        <v>3.9007373842095427E-11</v>
      </c>
      <c r="N449" s="8">
        <f t="shared" si="45"/>
        <v>7.2403686985366355E-9</v>
      </c>
      <c r="O449" s="8">
        <f t="shared" si="48"/>
        <v>1148696.0621280719</v>
      </c>
      <c r="P449" s="2">
        <f t="shared" si="46"/>
        <v>1</v>
      </c>
    </row>
    <row r="450" spans="5:16" x14ac:dyDescent="0.3">
      <c r="E450" s="7">
        <v>445</v>
      </c>
      <c r="F450" s="10">
        <f>DATE(YEAR(F449),MONTH(F449)+IF($B$9="Monthly",1,0),DAY(F449)+IF($B$9="Biweekly",14,0))</f>
        <v>58776</v>
      </c>
      <c r="G450" s="8">
        <f t="shared" si="47"/>
        <v>7.2403686985366355E-9</v>
      </c>
      <c r="H450" s="8">
        <f t="shared" si="42"/>
        <v>0</v>
      </c>
      <c r="I450" s="8">
        <v>0</v>
      </c>
      <c r="J450" s="8">
        <v>0</v>
      </c>
      <c r="K450" s="8">
        <f t="shared" si="43"/>
        <v>0</v>
      </c>
      <c r="L450" s="8">
        <f t="shared" si="44"/>
        <v>-3.921866378374011E-11</v>
      </c>
      <c r="M450" s="8">
        <f>G450*$C$10*$B$8</f>
        <v>3.921866378374011E-11</v>
      </c>
      <c r="N450" s="8">
        <f t="shared" si="45"/>
        <v>7.2795873623203759E-9</v>
      </c>
      <c r="O450" s="8">
        <f t="shared" si="48"/>
        <v>1148696.0621280719</v>
      </c>
      <c r="P450" s="2">
        <f t="shared" si="46"/>
        <v>1</v>
      </c>
    </row>
    <row r="451" spans="5:16" x14ac:dyDescent="0.3">
      <c r="E451" s="7">
        <v>446</v>
      </c>
      <c r="F451" s="10">
        <f>DATE(YEAR(F450),MONTH(F450)+IF($B$9="Monthly",1,0),DAY(F450)+IF($B$9="Biweekly",14,0))</f>
        <v>58807</v>
      </c>
      <c r="G451" s="8">
        <f t="shared" si="47"/>
        <v>7.2795873623203759E-9</v>
      </c>
      <c r="H451" s="8">
        <f t="shared" si="42"/>
        <v>0</v>
      </c>
      <c r="I451" s="8">
        <v>0</v>
      </c>
      <c r="J451" s="8">
        <v>0</v>
      </c>
      <c r="K451" s="8">
        <f t="shared" si="43"/>
        <v>0</v>
      </c>
      <c r="L451" s="8">
        <f t="shared" si="44"/>
        <v>-3.9431098212568706E-11</v>
      </c>
      <c r="M451" s="8">
        <f>G451*$C$10*$B$8</f>
        <v>3.9431098212568706E-11</v>
      </c>
      <c r="N451" s="8">
        <f t="shared" si="45"/>
        <v>7.319018460532945E-9</v>
      </c>
      <c r="O451" s="8">
        <f t="shared" si="48"/>
        <v>1148696.0621280719</v>
      </c>
      <c r="P451" s="2">
        <f t="shared" si="46"/>
        <v>1</v>
      </c>
    </row>
    <row r="452" spans="5:16" x14ac:dyDescent="0.3">
      <c r="E452" s="7">
        <v>447</v>
      </c>
      <c r="F452" s="10">
        <f>DATE(YEAR(F451),MONTH(F451)+IF($B$9="Monthly",1,0),DAY(F451)+IF($B$9="Biweekly",14,0))</f>
        <v>58838</v>
      </c>
      <c r="G452" s="8">
        <f t="shared" si="47"/>
        <v>7.319018460532945E-9</v>
      </c>
      <c r="H452" s="8">
        <f t="shared" si="42"/>
        <v>0</v>
      </c>
      <c r="I452" s="8">
        <v>0</v>
      </c>
      <c r="J452" s="8">
        <v>0</v>
      </c>
      <c r="K452" s="8">
        <f t="shared" si="43"/>
        <v>0</v>
      </c>
      <c r="L452" s="8">
        <f t="shared" si="44"/>
        <v>-3.9644683327886783E-11</v>
      </c>
      <c r="M452" s="8">
        <f>G452*$C$10*$B$8</f>
        <v>3.9644683327886783E-11</v>
      </c>
      <c r="N452" s="8">
        <f t="shared" si="45"/>
        <v>7.3586631438608318E-9</v>
      </c>
      <c r="O452" s="8">
        <f t="shared" si="48"/>
        <v>1148696.0621280719</v>
      </c>
      <c r="P452" s="2">
        <f t="shared" si="46"/>
        <v>1</v>
      </c>
    </row>
    <row r="453" spans="5:16" x14ac:dyDescent="0.3">
      <c r="E453" s="7">
        <v>448</v>
      </c>
      <c r="F453" s="10">
        <f>DATE(YEAR(F452),MONTH(F452)+IF($B$9="Monthly",1,0),DAY(F452)+IF($B$9="Biweekly",14,0))</f>
        <v>58866</v>
      </c>
      <c r="G453" s="8">
        <f t="shared" si="47"/>
        <v>7.3586631438608318E-9</v>
      </c>
      <c r="H453" s="8">
        <f t="shared" si="42"/>
        <v>0</v>
      </c>
      <c r="I453" s="8">
        <v>0</v>
      </c>
      <c r="J453" s="8">
        <v>0</v>
      </c>
      <c r="K453" s="8">
        <f t="shared" si="43"/>
        <v>0</v>
      </c>
      <c r="L453" s="8">
        <f t="shared" si="44"/>
        <v>-3.9859425362579502E-11</v>
      </c>
      <c r="M453" s="8">
        <f>G453*$C$10*$B$8</f>
        <v>3.9859425362579502E-11</v>
      </c>
      <c r="N453" s="8">
        <f t="shared" si="45"/>
        <v>7.3985225692234117E-9</v>
      </c>
      <c r="O453" s="8">
        <f t="shared" si="48"/>
        <v>1148696.0621280719</v>
      </c>
      <c r="P453" s="2">
        <f t="shared" si="46"/>
        <v>1</v>
      </c>
    </row>
    <row r="454" spans="5:16" x14ac:dyDescent="0.3">
      <c r="E454" s="7">
        <v>449</v>
      </c>
      <c r="F454" s="10">
        <f>DATE(YEAR(F453),MONTH(F453)+IF($B$9="Monthly",1,0),DAY(F453)+IF($B$9="Biweekly",14,0))</f>
        <v>58897</v>
      </c>
      <c r="G454" s="8">
        <f t="shared" si="47"/>
        <v>7.3985225692234117E-9</v>
      </c>
      <c r="H454" s="8">
        <f t="shared" si="42"/>
        <v>0</v>
      </c>
      <c r="I454" s="8">
        <v>0</v>
      </c>
      <c r="J454" s="8">
        <v>0</v>
      </c>
      <c r="K454" s="8">
        <f t="shared" si="43"/>
        <v>0</v>
      </c>
      <c r="L454" s="8">
        <f t="shared" si="44"/>
        <v>-4.0075330583293477E-11</v>
      </c>
      <c r="M454" s="8">
        <f>G454*$C$10*$B$8</f>
        <v>4.0075330583293477E-11</v>
      </c>
      <c r="N454" s="8">
        <f t="shared" si="45"/>
        <v>7.4385978998067049E-9</v>
      </c>
      <c r="O454" s="8">
        <f t="shared" si="48"/>
        <v>1148696.0621280719</v>
      </c>
      <c r="P454" s="2">
        <f t="shared" si="46"/>
        <v>1</v>
      </c>
    </row>
    <row r="455" spans="5:16" x14ac:dyDescent="0.3">
      <c r="E455" s="7">
        <v>450</v>
      </c>
      <c r="F455" s="10">
        <f>DATE(YEAR(F454),MONTH(F454)+IF($B$9="Monthly",1,0),DAY(F454)+IF($B$9="Biweekly",14,0))</f>
        <v>58927</v>
      </c>
      <c r="G455" s="8">
        <f t="shared" si="47"/>
        <v>7.4385978998067049E-9</v>
      </c>
      <c r="H455" s="8">
        <f t="shared" ref="H455:H518" si="49">IF(G455&gt;1,-PMT($B$8*$C$10,$B$7/$C$10,$G$6,0),0)</f>
        <v>0</v>
      </c>
      <c r="I455" s="8">
        <v>0</v>
      </c>
      <c r="J455" s="8">
        <v>0</v>
      </c>
      <c r="K455" s="8">
        <f t="shared" ref="K455:K518" si="50">H455+I455+J455</f>
        <v>0</v>
      </c>
      <c r="L455" s="8">
        <f t="shared" ref="L455:L518" si="51">K455-M455</f>
        <v>-4.0292405290619649E-11</v>
      </c>
      <c r="M455" s="8">
        <f>G455*$C$10*$B$8</f>
        <v>4.0292405290619649E-11</v>
      </c>
      <c r="N455" s="8">
        <f t="shared" ref="N455:N518" si="52">G455-L455</f>
        <v>7.4788903050973253E-9</v>
      </c>
      <c r="O455" s="8">
        <f t="shared" si="48"/>
        <v>1148696.0621280719</v>
      </c>
      <c r="P455" s="2">
        <f t="shared" ref="P455:P518" si="53">IF(N455&gt;0,1,0)</f>
        <v>1</v>
      </c>
    </row>
    <row r="456" spans="5:16" x14ac:dyDescent="0.3">
      <c r="E456" s="7">
        <v>451</v>
      </c>
      <c r="F456" s="10">
        <f>DATE(YEAR(F455),MONTH(F455)+IF($B$9="Monthly",1,0),DAY(F455)+IF($B$9="Biweekly",14,0))</f>
        <v>58958</v>
      </c>
      <c r="G456" s="8">
        <f t="shared" ref="G456:G519" si="54">N455</f>
        <v>7.4788903050973253E-9</v>
      </c>
      <c r="H456" s="8">
        <f t="shared" si="49"/>
        <v>0</v>
      </c>
      <c r="I456" s="8">
        <v>0</v>
      </c>
      <c r="J456" s="8">
        <v>0</v>
      </c>
      <c r="K456" s="8">
        <f t="shared" si="50"/>
        <v>0</v>
      </c>
      <c r="L456" s="8">
        <f t="shared" si="51"/>
        <v>-4.0510655819277181E-11</v>
      </c>
      <c r="M456" s="8">
        <f>G456*$C$10*$B$8</f>
        <v>4.0510655819277181E-11</v>
      </c>
      <c r="N456" s="8">
        <f t="shared" si="52"/>
        <v>7.5194009609166026E-9</v>
      </c>
      <c r="O456" s="8">
        <f t="shared" ref="O456:O519" si="55">M456+O455</f>
        <v>1148696.0621280719</v>
      </c>
      <c r="P456" s="2">
        <f t="shared" si="53"/>
        <v>1</v>
      </c>
    </row>
    <row r="457" spans="5:16" x14ac:dyDescent="0.3">
      <c r="E457" s="7">
        <v>452</v>
      </c>
      <c r="F457" s="10">
        <f>DATE(YEAR(F456),MONTH(F456)+IF($B$9="Monthly",1,0),DAY(F456)+IF($B$9="Biweekly",14,0))</f>
        <v>58988</v>
      </c>
      <c r="G457" s="8">
        <f t="shared" si="54"/>
        <v>7.5194009609166026E-9</v>
      </c>
      <c r="H457" s="8">
        <f t="shared" si="49"/>
        <v>0</v>
      </c>
      <c r="I457" s="8">
        <v>0</v>
      </c>
      <c r="J457" s="8">
        <v>0</v>
      </c>
      <c r="K457" s="8">
        <f t="shared" si="50"/>
        <v>0</v>
      </c>
      <c r="L457" s="8">
        <f t="shared" si="51"/>
        <v>-4.0730088538298263E-11</v>
      </c>
      <c r="M457" s="8">
        <f>G457*$C$10*$B$8</f>
        <v>4.0730088538298263E-11</v>
      </c>
      <c r="N457" s="8">
        <f t="shared" si="52"/>
        <v>7.5601310494549003E-9</v>
      </c>
      <c r="O457" s="8">
        <f t="shared" si="55"/>
        <v>1148696.0621280719</v>
      </c>
      <c r="P457" s="2">
        <f t="shared" si="53"/>
        <v>1</v>
      </c>
    </row>
    <row r="458" spans="5:16" x14ac:dyDescent="0.3">
      <c r="E458" s="7">
        <v>453</v>
      </c>
      <c r="F458" s="10">
        <f>DATE(YEAR(F457),MONTH(F457)+IF($B$9="Monthly",1,0),DAY(F457)+IF($B$9="Biweekly",14,0))</f>
        <v>59019</v>
      </c>
      <c r="G458" s="8">
        <f t="shared" si="54"/>
        <v>7.5601310494549003E-9</v>
      </c>
      <c r="H458" s="8">
        <f t="shared" si="49"/>
        <v>0</v>
      </c>
      <c r="I458" s="8">
        <v>0</v>
      </c>
      <c r="J458" s="8">
        <v>0</v>
      </c>
      <c r="K458" s="8">
        <f t="shared" si="50"/>
        <v>0</v>
      </c>
      <c r="L458" s="8">
        <f t="shared" si="51"/>
        <v>-4.0950709851214042E-11</v>
      </c>
      <c r="M458" s="8">
        <f>G458*$C$10*$B$8</f>
        <v>4.0950709851214042E-11</v>
      </c>
      <c r="N458" s="8">
        <f t="shared" si="52"/>
        <v>7.6010817593061145E-9</v>
      </c>
      <c r="O458" s="8">
        <f t="shared" si="55"/>
        <v>1148696.0621280719</v>
      </c>
      <c r="P458" s="2">
        <f t="shared" si="53"/>
        <v>1</v>
      </c>
    </row>
    <row r="459" spans="5:16" x14ac:dyDescent="0.3">
      <c r="E459" s="7">
        <v>454</v>
      </c>
      <c r="F459" s="10">
        <f>DATE(YEAR(F458),MONTH(F458)+IF($B$9="Monthly",1,0),DAY(F458)+IF($B$9="Biweekly",14,0))</f>
        <v>59050</v>
      </c>
      <c r="G459" s="8">
        <f t="shared" si="54"/>
        <v>7.6010817593061145E-9</v>
      </c>
      <c r="H459" s="8">
        <f t="shared" si="49"/>
        <v>0</v>
      </c>
      <c r="I459" s="8">
        <v>0</v>
      </c>
      <c r="J459" s="8">
        <v>0</v>
      </c>
      <c r="K459" s="8">
        <f t="shared" si="50"/>
        <v>0</v>
      </c>
      <c r="L459" s="8">
        <f t="shared" si="51"/>
        <v>-4.1172526196241456E-11</v>
      </c>
      <c r="M459" s="8">
        <f>G459*$C$10*$B$8</f>
        <v>4.1172526196241456E-11</v>
      </c>
      <c r="N459" s="8">
        <f t="shared" si="52"/>
        <v>7.642254285502356E-9</v>
      </c>
      <c r="O459" s="8">
        <f t="shared" si="55"/>
        <v>1148696.0621280719</v>
      </c>
      <c r="P459" s="2">
        <f t="shared" si="53"/>
        <v>1</v>
      </c>
    </row>
    <row r="460" spans="5:16" x14ac:dyDescent="0.3">
      <c r="E460" s="7">
        <v>455</v>
      </c>
      <c r="F460" s="10">
        <f>DATE(YEAR(F459),MONTH(F459)+IF($B$9="Monthly",1,0),DAY(F459)+IF($B$9="Biweekly",14,0))</f>
        <v>59080</v>
      </c>
      <c r="G460" s="8">
        <f t="shared" si="54"/>
        <v>7.642254285502356E-9</v>
      </c>
      <c r="H460" s="8">
        <f t="shared" si="49"/>
        <v>0</v>
      </c>
      <c r="I460" s="8">
        <v>0</v>
      </c>
      <c r="J460" s="8">
        <v>0</v>
      </c>
      <c r="K460" s="8">
        <f t="shared" si="50"/>
        <v>0</v>
      </c>
      <c r="L460" s="8">
        <f t="shared" si="51"/>
        <v>-4.1395544046471091E-11</v>
      </c>
      <c r="M460" s="8">
        <f>G460*$C$10*$B$8</f>
        <v>4.1395544046471091E-11</v>
      </c>
      <c r="N460" s="8">
        <f t="shared" si="52"/>
        <v>7.6836498295488275E-9</v>
      </c>
      <c r="O460" s="8">
        <f t="shared" si="55"/>
        <v>1148696.0621280719</v>
      </c>
      <c r="P460" s="2">
        <f t="shared" si="53"/>
        <v>1</v>
      </c>
    </row>
    <row r="461" spans="5:16" x14ac:dyDescent="0.3">
      <c r="E461" s="7">
        <v>456</v>
      </c>
      <c r="F461" s="10">
        <f>DATE(YEAR(F460),MONTH(F460)+IF($B$9="Monthly",1,0),DAY(F460)+IF($B$9="Biweekly",14,0))</f>
        <v>59111</v>
      </c>
      <c r="G461" s="8">
        <f t="shared" si="54"/>
        <v>7.6836498295488275E-9</v>
      </c>
      <c r="H461" s="8">
        <f t="shared" si="49"/>
        <v>0</v>
      </c>
      <c r="I461" s="8">
        <v>0</v>
      </c>
      <c r="J461" s="8">
        <v>0</v>
      </c>
      <c r="K461" s="8">
        <f t="shared" si="50"/>
        <v>0</v>
      </c>
      <c r="L461" s="8">
        <f t="shared" si="51"/>
        <v>-4.1619769910056145E-11</v>
      </c>
      <c r="M461" s="8">
        <f>G461*$C$10*$B$8</f>
        <v>4.1619769910056145E-11</v>
      </c>
      <c r="N461" s="8">
        <f t="shared" si="52"/>
        <v>7.7252695994588829E-9</v>
      </c>
      <c r="O461" s="8">
        <f t="shared" si="55"/>
        <v>1148696.0621280719</v>
      </c>
      <c r="P461" s="2">
        <f t="shared" si="53"/>
        <v>1</v>
      </c>
    </row>
    <row r="462" spans="5:16" x14ac:dyDescent="0.3">
      <c r="E462" s="7">
        <v>457</v>
      </c>
      <c r="F462" s="10">
        <f>DATE(YEAR(F461),MONTH(F461)+IF($B$9="Monthly",1,0),DAY(F461)+IF($B$9="Biweekly",14,0))</f>
        <v>59141</v>
      </c>
      <c r="G462" s="8">
        <f t="shared" si="54"/>
        <v>7.7252695994588829E-9</v>
      </c>
      <c r="H462" s="8">
        <f t="shared" si="49"/>
        <v>0</v>
      </c>
      <c r="I462" s="8">
        <v>0</v>
      </c>
      <c r="J462" s="8">
        <v>0</v>
      </c>
      <c r="K462" s="8">
        <f t="shared" si="50"/>
        <v>0</v>
      </c>
      <c r="L462" s="8">
        <f t="shared" si="51"/>
        <v>-4.1845210330402281E-11</v>
      </c>
      <c r="M462" s="8">
        <f>G462*$C$10*$B$8</f>
        <v>4.1845210330402281E-11</v>
      </c>
      <c r="N462" s="8">
        <f t="shared" si="52"/>
        <v>7.767114809789285E-9</v>
      </c>
      <c r="O462" s="8">
        <f t="shared" si="55"/>
        <v>1148696.0621280719</v>
      </c>
      <c r="P462" s="2">
        <f t="shared" si="53"/>
        <v>1</v>
      </c>
    </row>
    <row r="463" spans="5:16" x14ac:dyDescent="0.3">
      <c r="E463" s="7">
        <v>458</v>
      </c>
      <c r="F463" s="10">
        <f>DATE(YEAR(F462),MONTH(F462)+IF($B$9="Monthly",1,0),DAY(F462)+IF($B$9="Biweekly",14,0))</f>
        <v>59172</v>
      </c>
      <c r="G463" s="8">
        <f t="shared" si="54"/>
        <v>7.767114809789285E-9</v>
      </c>
      <c r="H463" s="8">
        <f t="shared" si="49"/>
        <v>0</v>
      </c>
      <c r="I463" s="8">
        <v>0</v>
      </c>
      <c r="J463" s="8">
        <v>0</v>
      </c>
      <c r="K463" s="8">
        <f t="shared" si="50"/>
        <v>0</v>
      </c>
      <c r="L463" s="8">
        <f t="shared" si="51"/>
        <v>-4.207187188635863E-11</v>
      </c>
      <c r="M463" s="8">
        <f>G463*$C$10*$B$8</f>
        <v>4.207187188635863E-11</v>
      </c>
      <c r="N463" s="8">
        <f t="shared" si="52"/>
        <v>7.8091866816756439E-9</v>
      </c>
      <c r="O463" s="8">
        <f t="shared" si="55"/>
        <v>1148696.0621280719</v>
      </c>
      <c r="P463" s="2">
        <f t="shared" si="53"/>
        <v>1</v>
      </c>
    </row>
    <row r="464" spans="5:16" x14ac:dyDescent="0.3">
      <c r="E464" s="7">
        <v>459</v>
      </c>
      <c r="F464" s="10">
        <f>DATE(YEAR(F463),MONTH(F463)+IF($B$9="Monthly",1,0),DAY(F463)+IF($B$9="Biweekly",14,0))</f>
        <v>59203</v>
      </c>
      <c r="G464" s="8">
        <f t="shared" si="54"/>
        <v>7.8091866816756439E-9</v>
      </c>
      <c r="H464" s="8">
        <f t="shared" si="49"/>
        <v>0</v>
      </c>
      <c r="I464" s="8">
        <v>0</v>
      </c>
      <c r="J464" s="8">
        <v>0</v>
      </c>
      <c r="K464" s="8">
        <f t="shared" si="50"/>
        <v>0</v>
      </c>
      <c r="L464" s="8">
        <f t="shared" si="51"/>
        <v>-4.2299761192409736E-11</v>
      </c>
      <c r="M464" s="8">
        <f>G464*$C$10*$B$8</f>
        <v>4.2299761192409736E-11</v>
      </c>
      <c r="N464" s="8">
        <f t="shared" si="52"/>
        <v>7.8514864428680544E-9</v>
      </c>
      <c r="O464" s="8">
        <f t="shared" si="55"/>
        <v>1148696.0621280719</v>
      </c>
      <c r="P464" s="2">
        <f t="shared" si="53"/>
        <v>1</v>
      </c>
    </row>
    <row r="465" spans="5:16" x14ac:dyDescent="0.3">
      <c r="E465" s="7">
        <v>460</v>
      </c>
      <c r="F465" s="10">
        <f>DATE(YEAR(F464),MONTH(F464)+IF($B$9="Monthly",1,0),DAY(F464)+IF($B$9="Biweekly",14,0))</f>
        <v>59231</v>
      </c>
      <c r="G465" s="8">
        <f t="shared" si="54"/>
        <v>7.8514864428680544E-9</v>
      </c>
      <c r="H465" s="8">
        <f t="shared" si="49"/>
        <v>0</v>
      </c>
      <c r="I465" s="8">
        <v>0</v>
      </c>
      <c r="J465" s="8">
        <v>0</v>
      </c>
      <c r="K465" s="8">
        <f t="shared" si="50"/>
        <v>0</v>
      </c>
      <c r="L465" s="8">
        <f t="shared" si="51"/>
        <v>-4.2528884898868624E-11</v>
      </c>
      <c r="M465" s="8">
        <f>G465*$C$10*$B$8</f>
        <v>4.2528884898868624E-11</v>
      </c>
      <c r="N465" s="8">
        <f t="shared" si="52"/>
        <v>7.8940153277669222E-9</v>
      </c>
      <c r="O465" s="8">
        <f t="shared" si="55"/>
        <v>1148696.0621280719</v>
      </c>
      <c r="P465" s="2">
        <f t="shared" si="53"/>
        <v>1</v>
      </c>
    </row>
    <row r="466" spans="5:16" x14ac:dyDescent="0.3">
      <c r="E466" s="7">
        <v>461</v>
      </c>
      <c r="F466" s="10">
        <f>DATE(YEAR(F465),MONTH(F465)+IF($B$9="Monthly",1,0),DAY(F465)+IF($B$9="Biweekly",14,0))</f>
        <v>59262</v>
      </c>
      <c r="G466" s="8">
        <f t="shared" si="54"/>
        <v>7.8940153277669222E-9</v>
      </c>
      <c r="H466" s="8">
        <f t="shared" si="49"/>
        <v>0</v>
      </c>
      <c r="I466" s="8">
        <v>0</v>
      </c>
      <c r="J466" s="8">
        <v>0</v>
      </c>
      <c r="K466" s="8">
        <f t="shared" si="50"/>
        <v>0</v>
      </c>
      <c r="L466" s="8">
        <f t="shared" si="51"/>
        <v>-4.2759249692070827E-11</v>
      </c>
      <c r="M466" s="8">
        <f>G466*$C$10*$B$8</f>
        <v>4.2759249692070827E-11</v>
      </c>
      <c r="N466" s="8">
        <f t="shared" si="52"/>
        <v>7.9367745774589936E-9</v>
      </c>
      <c r="O466" s="8">
        <f t="shared" si="55"/>
        <v>1148696.0621280719</v>
      </c>
      <c r="P466" s="2">
        <f t="shared" si="53"/>
        <v>1</v>
      </c>
    </row>
    <row r="467" spans="5:16" x14ac:dyDescent="0.3">
      <c r="E467" s="7">
        <v>462</v>
      </c>
      <c r="F467" s="10">
        <f>DATE(YEAR(F466),MONTH(F466)+IF($B$9="Monthly",1,0),DAY(F466)+IF($B$9="Biweekly",14,0))</f>
        <v>59292</v>
      </c>
      <c r="G467" s="8">
        <f t="shared" si="54"/>
        <v>7.9367745774589936E-9</v>
      </c>
      <c r="H467" s="8">
        <f t="shared" si="49"/>
        <v>0</v>
      </c>
      <c r="I467" s="8">
        <v>0</v>
      </c>
      <c r="J467" s="8">
        <v>0</v>
      </c>
      <c r="K467" s="8">
        <f t="shared" si="50"/>
        <v>0</v>
      </c>
      <c r="L467" s="8">
        <f t="shared" si="51"/>
        <v>-4.2990862294569548E-11</v>
      </c>
      <c r="M467" s="8">
        <f>G467*$C$10*$B$8</f>
        <v>4.2990862294569548E-11</v>
      </c>
      <c r="N467" s="8">
        <f t="shared" si="52"/>
        <v>7.979765439753563E-9</v>
      </c>
      <c r="O467" s="8">
        <f t="shared" si="55"/>
        <v>1148696.0621280719</v>
      </c>
      <c r="P467" s="2">
        <f t="shared" si="53"/>
        <v>1</v>
      </c>
    </row>
    <row r="468" spans="5:16" x14ac:dyDescent="0.3">
      <c r="E468" s="7">
        <v>463</v>
      </c>
      <c r="F468" s="10">
        <f>DATE(YEAR(F467),MONTH(F467)+IF($B$9="Monthly",1,0),DAY(F467)+IF($B$9="Biweekly",14,0))</f>
        <v>59323</v>
      </c>
      <c r="G468" s="8">
        <f t="shared" si="54"/>
        <v>7.979765439753563E-9</v>
      </c>
      <c r="H468" s="8">
        <f t="shared" si="49"/>
        <v>0</v>
      </c>
      <c r="I468" s="8">
        <v>0</v>
      </c>
      <c r="J468" s="8">
        <v>0</v>
      </c>
      <c r="K468" s="8">
        <f t="shared" si="50"/>
        <v>0</v>
      </c>
      <c r="L468" s="8">
        <f t="shared" si="51"/>
        <v>-4.3223729465331799E-11</v>
      </c>
      <c r="M468" s="8">
        <f>G468*$C$10*$B$8</f>
        <v>4.3223729465331799E-11</v>
      </c>
      <c r="N468" s="8">
        <f t="shared" si="52"/>
        <v>8.0229891692188955E-9</v>
      </c>
      <c r="O468" s="8">
        <f t="shared" si="55"/>
        <v>1148696.0621280719</v>
      </c>
      <c r="P468" s="2">
        <f t="shared" si="53"/>
        <v>1</v>
      </c>
    </row>
    <row r="469" spans="5:16" x14ac:dyDescent="0.3">
      <c r="E469" s="7">
        <v>464</v>
      </c>
      <c r="F469" s="10">
        <f>DATE(YEAR(F468),MONTH(F468)+IF($B$9="Monthly",1,0),DAY(F468)+IF($B$9="Biweekly",14,0))</f>
        <v>59353</v>
      </c>
      <c r="G469" s="8">
        <f t="shared" si="54"/>
        <v>8.0229891692188955E-9</v>
      </c>
      <c r="H469" s="8">
        <f t="shared" si="49"/>
        <v>0</v>
      </c>
      <c r="I469" s="8">
        <v>0</v>
      </c>
      <c r="J469" s="8">
        <v>0</v>
      </c>
      <c r="K469" s="8">
        <f t="shared" si="50"/>
        <v>0</v>
      </c>
      <c r="L469" s="8">
        <f t="shared" si="51"/>
        <v>-4.3457857999935682E-11</v>
      </c>
      <c r="M469" s="8">
        <f>G469*$C$10*$B$8</f>
        <v>4.3457857999935682E-11</v>
      </c>
      <c r="N469" s="8">
        <f t="shared" si="52"/>
        <v>8.0664470272188308E-9</v>
      </c>
      <c r="O469" s="8">
        <f t="shared" si="55"/>
        <v>1148696.0621280719</v>
      </c>
      <c r="P469" s="2">
        <f t="shared" si="53"/>
        <v>1</v>
      </c>
    </row>
    <row r="470" spans="5:16" x14ac:dyDescent="0.3">
      <c r="E470" s="7">
        <v>465</v>
      </c>
      <c r="F470" s="10">
        <f>DATE(YEAR(F469),MONTH(F469)+IF($B$9="Monthly",1,0),DAY(F469)+IF($B$9="Biweekly",14,0))</f>
        <v>59384</v>
      </c>
      <c r="G470" s="8">
        <f t="shared" si="54"/>
        <v>8.0664470272188308E-9</v>
      </c>
      <c r="H470" s="8">
        <f t="shared" si="49"/>
        <v>0</v>
      </c>
      <c r="I470" s="8">
        <v>0</v>
      </c>
      <c r="J470" s="8">
        <v>0</v>
      </c>
      <c r="K470" s="8">
        <f t="shared" si="50"/>
        <v>0</v>
      </c>
      <c r="L470" s="8">
        <f t="shared" si="51"/>
        <v>-4.3693254730768664E-11</v>
      </c>
      <c r="M470" s="8">
        <f>G470*$C$10*$B$8</f>
        <v>4.3693254730768664E-11</v>
      </c>
      <c r="N470" s="8">
        <f t="shared" si="52"/>
        <v>8.1101402819496001E-9</v>
      </c>
      <c r="O470" s="8">
        <f t="shared" si="55"/>
        <v>1148696.0621280719</v>
      </c>
      <c r="P470" s="2">
        <f t="shared" si="53"/>
        <v>1</v>
      </c>
    </row>
    <row r="471" spans="5:16" x14ac:dyDescent="0.3">
      <c r="E471" s="7">
        <v>466</v>
      </c>
      <c r="F471" s="10">
        <f>DATE(YEAR(F470),MONTH(F470)+IF($B$9="Monthly",1,0),DAY(F470)+IF($B$9="Biweekly",14,0))</f>
        <v>59415</v>
      </c>
      <c r="G471" s="8">
        <f t="shared" si="54"/>
        <v>8.1101402819496001E-9</v>
      </c>
      <c r="H471" s="8">
        <f t="shared" si="49"/>
        <v>0</v>
      </c>
      <c r="I471" s="8">
        <v>0</v>
      </c>
      <c r="J471" s="8">
        <v>0</v>
      </c>
      <c r="K471" s="8">
        <f t="shared" si="50"/>
        <v>0</v>
      </c>
      <c r="L471" s="8">
        <f t="shared" si="51"/>
        <v>-4.3929926527226996E-11</v>
      </c>
      <c r="M471" s="8">
        <f>G471*$C$10*$B$8</f>
        <v>4.3929926527226996E-11</v>
      </c>
      <c r="N471" s="8">
        <f t="shared" si="52"/>
        <v>8.1540702084768268E-9</v>
      </c>
      <c r="O471" s="8">
        <f t="shared" si="55"/>
        <v>1148696.0621280719</v>
      </c>
      <c r="P471" s="2">
        <f t="shared" si="53"/>
        <v>1</v>
      </c>
    </row>
    <row r="472" spans="5:16" x14ac:dyDescent="0.3">
      <c r="E472" s="7">
        <v>467</v>
      </c>
      <c r="F472" s="10">
        <f>DATE(YEAR(F471),MONTH(F471)+IF($B$9="Monthly",1,0),DAY(F471)+IF($B$9="Biweekly",14,0))</f>
        <v>59445</v>
      </c>
      <c r="G472" s="8">
        <f t="shared" si="54"/>
        <v>8.1540702084768268E-9</v>
      </c>
      <c r="H472" s="8">
        <f t="shared" si="49"/>
        <v>0</v>
      </c>
      <c r="I472" s="8">
        <v>0</v>
      </c>
      <c r="J472" s="8">
        <v>0</v>
      </c>
      <c r="K472" s="8">
        <f t="shared" si="50"/>
        <v>0</v>
      </c>
      <c r="L472" s="8">
        <f t="shared" si="51"/>
        <v>-4.4167880295916147E-11</v>
      </c>
      <c r="M472" s="8">
        <f>G472*$C$10*$B$8</f>
        <v>4.4167880295916147E-11</v>
      </c>
      <c r="N472" s="8">
        <f t="shared" si="52"/>
        <v>8.1982380887727435E-9</v>
      </c>
      <c r="O472" s="8">
        <f t="shared" si="55"/>
        <v>1148696.0621280719</v>
      </c>
      <c r="P472" s="2">
        <f t="shared" si="53"/>
        <v>1</v>
      </c>
    </row>
    <row r="473" spans="5:16" x14ac:dyDescent="0.3">
      <c r="E473" s="7">
        <v>468</v>
      </c>
      <c r="F473" s="10">
        <f>DATE(YEAR(F472),MONTH(F472)+IF($B$9="Monthly",1,0),DAY(F472)+IF($B$9="Biweekly",14,0))</f>
        <v>59476</v>
      </c>
      <c r="G473" s="8">
        <f t="shared" si="54"/>
        <v>8.1982380887727435E-9</v>
      </c>
      <c r="H473" s="8">
        <f t="shared" si="49"/>
        <v>0</v>
      </c>
      <c r="I473" s="8">
        <v>0</v>
      </c>
      <c r="J473" s="8">
        <v>0</v>
      </c>
      <c r="K473" s="8">
        <f t="shared" si="50"/>
        <v>0</v>
      </c>
      <c r="L473" s="8">
        <f t="shared" si="51"/>
        <v>-4.4407122980852363E-11</v>
      </c>
      <c r="M473" s="8">
        <f>G473*$C$10*$B$8</f>
        <v>4.4407122980852363E-11</v>
      </c>
      <c r="N473" s="8">
        <f t="shared" si="52"/>
        <v>8.2426452117535954E-9</v>
      </c>
      <c r="O473" s="8">
        <f t="shared" si="55"/>
        <v>1148696.0621280719</v>
      </c>
      <c r="P473" s="2">
        <f t="shared" si="53"/>
        <v>1</v>
      </c>
    </row>
    <row r="474" spans="5:16" x14ac:dyDescent="0.3">
      <c r="E474" s="7">
        <v>469</v>
      </c>
      <c r="F474" s="10">
        <f>DATE(YEAR(F473),MONTH(F473)+IF($B$9="Monthly",1,0),DAY(F473)+IF($B$9="Biweekly",14,0))</f>
        <v>59506</v>
      </c>
      <c r="G474" s="8">
        <f t="shared" si="54"/>
        <v>8.2426452117535954E-9</v>
      </c>
      <c r="H474" s="8">
        <f t="shared" si="49"/>
        <v>0</v>
      </c>
      <c r="I474" s="8">
        <v>0</v>
      </c>
      <c r="J474" s="8">
        <v>0</v>
      </c>
      <c r="K474" s="8">
        <f t="shared" si="50"/>
        <v>0</v>
      </c>
      <c r="L474" s="8">
        <f t="shared" si="51"/>
        <v>-4.4647661563665306E-11</v>
      </c>
      <c r="M474" s="8">
        <f>G474*$C$10*$B$8</f>
        <v>4.4647661563665306E-11</v>
      </c>
      <c r="N474" s="8">
        <f t="shared" si="52"/>
        <v>8.2872928733172602E-9</v>
      </c>
      <c r="O474" s="8">
        <f t="shared" si="55"/>
        <v>1148696.0621280719</v>
      </c>
      <c r="P474" s="2">
        <f t="shared" si="53"/>
        <v>1</v>
      </c>
    </row>
    <row r="475" spans="5:16" x14ac:dyDescent="0.3">
      <c r="E475" s="7">
        <v>470</v>
      </c>
      <c r="F475" s="10">
        <f>DATE(YEAR(F474),MONTH(F474)+IF($B$9="Monthly",1,0),DAY(F474)+IF($B$9="Biweekly",14,0))</f>
        <v>59537</v>
      </c>
      <c r="G475" s="8">
        <f t="shared" si="54"/>
        <v>8.2872928733172602E-9</v>
      </c>
      <c r="H475" s="8">
        <f t="shared" si="49"/>
        <v>0</v>
      </c>
      <c r="I475" s="8">
        <v>0</v>
      </c>
      <c r="J475" s="8">
        <v>0</v>
      </c>
      <c r="K475" s="8">
        <f t="shared" si="50"/>
        <v>0</v>
      </c>
      <c r="L475" s="8">
        <f t="shared" si="51"/>
        <v>-4.4889503063801827E-11</v>
      </c>
      <c r="M475" s="8">
        <f>G475*$C$10*$B$8</f>
        <v>4.4889503063801827E-11</v>
      </c>
      <c r="N475" s="8">
        <f t="shared" si="52"/>
        <v>8.332182376381062E-9</v>
      </c>
      <c r="O475" s="8">
        <f t="shared" si="55"/>
        <v>1148696.0621280719</v>
      </c>
      <c r="P475" s="2">
        <f t="shared" si="53"/>
        <v>1</v>
      </c>
    </row>
    <row r="476" spans="5:16" x14ac:dyDescent="0.3">
      <c r="E476" s="7">
        <v>471</v>
      </c>
      <c r="F476" s="10">
        <f>DATE(YEAR(F475),MONTH(F475)+IF($B$9="Monthly",1,0),DAY(F475)+IF($B$9="Biweekly",14,0))</f>
        <v>59568</v>
      </c>
      <c r="G476" s="8">
        <f t="shared" si="54"/>
        <v>8.332182376381062E-9</v>
      </c>
      <c r="H476" s="8">
        <f t="shared" si="49"/>
        <v>0</v>
      </c>
      <c r="I476" s="8">
        <v>0</v>
      </c>
      <c r="J476" s="8">
        <v>0</v>
      </c>
      <c r="K476" s="8">
        <f t="shared" si="50"/>
        <v>0</v>
      </c>
      <c r="L476" s="8">
        <f t="shared" si="51"/>
        <v>-4.5132654538730749E-11</v>
      </c>
      <c r="M476" s="8">
        <f>G476*$C$10*$B$8</f>
        <v>4.5132654538730749E-11</v>
      </c>
      <c r="N476" s="8">
        <f t="shared" si="52"/>
        <v>8.3773150309197919E-9</v>
      </c>
      <c r="O476" s="8">
        <f t="shared" si="55"/>
        <v>1148696.0621280719</v>
      </c>
      <c r="P476" s="2">
        <f t="shared" si="53"/>
        <v>1</v>
      </c>
    </row>
    <row r="477" spans="5:16" x14ac:dyDescent="0.3">
      <c r="E477" s="7">
        <v>472</v>
      </c>
      <c r="F477" s="10">
        <f>DATE(YEAR(F476),MONTH(F476)+IF($B$9="Monthly",1,0),DAY(F476)+IF($B$9="Biweekly",14,0))</f>
        <v>59596</v>
      </c>
      <c r="G477" s="8">
        <f t="shared" si="54"/>
        <v>8.3773150309197919E-9</v>
      </c>
      <c r="H477" s="8">
        <f t="shared" si="49"/>
        <v>0</v>
      </c>
      <c r="I477" s="8">
        <v>0</v>
      </c>
      <c r="J477" s="8">
        <v>0</v>
      </c>
      <c r="K477" s="8">
        <f t="shared" si="50"/>
        <v>0</v>
      </c>
      <c r="L477" s="8">
        <f t="shared" si="51"/>
        <v>-4.5377123084148873E-11</v>
      </c>
      <c r="M477" s="8">
        <f>G477*$C$10*$B$8</f>
        <v>4.5377123084148873E-11</v>
      </c>
      <c r="N477" s="8">
        <f t="shared" si="52"/>
        <v>8.4226921540039403E-9</v>
      </c>
      <c r="O477" s="8">
        <f t="shared" si="55"/>
        <v>1148696.0621280719</v>
      </c>
      <c r="P477" s="2">
        <f t="shared" si="53"/>
        <v>1</v>
      </c>
    </row>
    <row r="478" spans="5:16" x14ac:dyDescent="0.3">
      <c r="E478" s="7">
        <v>473</v>
      </c>
      <c r="F478" s="10">
        <f>DATE(YEAR(F477),MONTH(F477)+IF($B$9="Monthly",1,0),DAY(F477)+IF($B$9="Biweekly",14,0))</f>
        <v>59627</v>
      </c>
      <c r="G478" s="8">
        <f t="shared" si="54"/>
        <v>8.4226921540039403E-9</v>
      </c>
      <c r="H478" s="8">
        <f t="shared" si="49"/>
        <v>0</v>
      </c>
      <c r="I478" s="8">
        <v>0</v>
      </c>
      <c r="J478" s="8">
        <v>0</v>
      </c>
      <c r="K478" s="8">
        <f t="shared" si="50"/>
        <v>0</v>
      </c>
      <c r="L478" s="8">
        <f t="shared" si="51"/>
        <v>-4.5622915834188011E-11</v>
      </c>
      <c r="M478" s="8">
        <f>G478*$C$10*$B$8</f>
        <v>4.5622915834188011E-11</v>
      </c>
      <c r="N478" s="8">
        <f t="shared" si="52"/>
        <v>8.4683150698381275E-9</v>
      </c>
      <c r="O478" s="8">
        <f t="shared" si="55"/>
        <v>1148696.0621280719</v>
      </c>
      <c r="P478" s="2">
        <f t="shared" si="53"/>
        <v>1</v>
      </c>
    </row>
    <row r="479" spans="5:16" x14ac:dyDescent="0.3">
      <c r="E479" s="7">
        <v>474</v>
      </c>
      <c r="F479" s="10">
        <f>DATE(YEAR(F478),MONTH(F478)+IF($B$9="Monthly",1,0),DAY(F478)+IF($B$9="Biweekly",14,0))</f>
        <v>59657</v>
      </c>
      <c r="G479" s="8">
        <f t="shared" si="54"/>
        <v>8.4683150698381275E-9</v>
      </c>
      <c r="H479" s="8">
        <f t="shared" si="49"/>
        <v>0</v>
      </c>
      <c r="I479" s="8">
        <v>0</v>
      </c>
      <c r="J479" s="8">
        <v>0</v>
      </c>
      <c r="K479" s="8">
        <f t="shared" si="50"/>
        <v>0</v>
      </c>
      <c r="L479" s="8">
        <f t="shared" si="51"/>
        <v>-4.5870039961623191E-11</v>
      </c>
      <c r="M479" s="8">
        <f>G479*$C$10*$B$8</f>
        <v>4.5870039961623191E-11</v>
      </c>
      <c r="N479" s="8">
        <f t="shared" si="52"/>
        <v>8.5141851097997514E-9</v>
      </c>
      <c r="O479" s="8">
        <f t="shared" si="55"/>
        <v>1148696.0621280719</v>
      </c>
      <c r="P479" s="2">
        <f t="shared" si="53"/>
        <v>1</v>
      </c>
    </row>
    <row r="480" spans="5:16" x14ac:dyDescent="0.3">
      <c r="E480" s="7">
        <v>475</v>
      </c>
      <c r="F480" s="10">
        <f>DATE(YEAR(F479),MONTH(F479)+IF($B$9="Monthly",1,0),DAY(F479)+IF($B$9="Biweekly",14,0))</f>
        <v>59688</v>
      </c>
      <c r="G480" s="8">
        <f t="shared" si="54"/>
        <v>8.5141851097997514E-9</v>
      </c>
      <c r="H480" s="8">
        <f t="shared" si="49"/>
        <v>0</v>
      </c>
      <c r="I480" s="8">
        <v>0</v>
      </c>
      <c r="J480" s="8">
        <v>0</v>
      </c>
      <c r="K480" s="8">
        <f t="shared" si="50"/>
        <v>0</v>
      </c>
      <c r="L480" s="8">
        <f t="shared" si="51"/>
        <v>-4.6118502678081985E-11</v>
      </c>
      <c r="M480" s="8">
        <f>G480*$C$10*$B$8</f>
        <v>4.6118502678081985E-11</v>
      </c>
      <c r="N480" s="8">
        <f t="shared" si="52"/>
        <v>8.5603036124778336E-9</v>
      </c>
      <c r="O480" s="8">
        <f t="shared" si="55"/>
        <v>1148696.0621280719</v>
      </c>
      <c r="P480" s="2">
        <f t="shared" si="53"/>
        <v>1</v>
      </c>
    </row>
    <row r="481" spans="5:16" x14ac:dyDescent="0.3">
      <c r="E481" s="7">
        <v>476</v>
      </c>
      <c r="F481" s="10">
        <f>DATE(YEAR(F480),MONTH(F480)+IF($B$9="Monthly",1,0),DAY(F480)+IF($B$9="Biweekly",14,0))</f>
        <v>59718</v>
      </c>
      <c r="G481" s="8">
        <f t="shared" si="54"/>
        <v>8.5603036124778336E-9</v>
      </c>
      <c r="H481" s="8">
        <f t="shared" si="49"/>
        <v>0</v>
      </c>
      <c r="I481" s="8">
        <v>0</v>
      </c>
      <c r="J481" s="8">
        <v>0</v>
      </c>
      <c r="K481" s="8">
        <f t="shared" si="50"/>
        <v>0</v>
      </c>
      <c r="L481" s="8">
        <f t="shared" si="51"/>
        <v>-4.636831123425493E-11</v>
      </c>
      <c r="M481" s="8">
        <f>G481*$C$10*$B$8</f>
        <v>4.636831123425493E-11</v>
      </c>
      <c r="N481" s="8">
        <f t="shared" si="52"/>
        <v>8.6066719237120887E-9</v>
      </c>
      <c r="O481" s="8">
        <f t="shared" si="55"/>
        <v>1148696.0621280719</v>
      </c>
      <c r="P481" s="2">
        <f t="shared" si="53"/>
        <v>1</v>
      </c>
    </row>
    <row r="482" spans="5:16" x14ac:dyDescent="0.3">
      <c r="E482" s="7">
        <v>477</v>
      </c>
      <c r="F482" s="10">
        <f>DATE(YEAR(F481),MONTH(F481)+IF($B$9="Monthly",1,0),DAY(F481)+IF($B$9="Biweekly",14,0))</f>
        <v>59749</v>
      </c>
      <c r="G482" s="8">
        <f t="shared" si="54"/>
        <v>8.6066719237120887E-9</v>
      </c>
      <c r="H482" s="8">
        <f t="shared" si="49"/>
        <v>0</v>
      </c>
      <c r="I482" s="8">
        <v>0</v>
      </c>
      <c r="J482" s="8">
        <v>0</v>
      </c>
      <c r="K482" s="8">
        <f t="shared" si="50"/>
        <v>0</v>
      </c>
      <c r="L482" s="8">
        <f t="shared" si="51"/>
        <v>-4.6619472920107151E-11</v>
      </c>
      <c r="M482" s="8">
        <f>G482*$C$10*$B$8</f>
        <v>4.6619472920107151E-11</v>
      </c>
      <c r="N482" s="8">
        <f t="shared" si="52"/>
        <v>8.6532913966321954E-9</v>
      </c>
      <c r="O482" s="8">
        <f t="shared" si="55"/>
        <v>1148696.0621280719</v>
      </c>
      <c r="P482" s="2">
        <f t="shared" si="53"/>
        <v>1</v>
      </c>
    </row>
    <row r="483" spans="5:16" x14ac:dyDescent="0.3">
      <c r="E483" s="7">
        <v>478</v>
      </c>
      <c r="F483" s="10">
        <f>DATE(YEAR(F482),MONTH(F482)+IF($B$9="Monthly",1,0),DAY(F482)+IF($B$9="Biweekly",14,0))</f>
        <v>59780</v>
      </c>
      <c r="G483" s="8">
        <f t="shared" si="54"/>
        <v>8.6532913966321954E-9</v>
      </c>
      <c r="H483" s="8">
        <f t="shared" si="49"/>
        <v>0</v>
      </c>
      <c r="I483" s="8">
        <v>0</v>
      </c>
      <c r="J483" s="8">
        <v>0</v>
      </c>
      <c r="K483" s="8">
        <f t="shared" si="50"/>
        <v>0</v>
      </c>
      <c r="L483" s="8">
        <f t="shared" si="51"/>
        <v>-4.6871995065091053E-11</v>
      </c>
      <c r="M483" s="8">
        <f>G483*$C$10*$B$8</f>
        <v>4.6871995065091053E-11</v>
      </c>
      <c r="N483" s="8">
        <f t="shared" si="52"/>
        <v>8.7001633916972864E-9</v>
      </c>
      <c r="O483" s="8">
        <f t="shared" si="55"/>
        <v>1148696.0621280719</v>
      </c>
      <c r="P483" s="2">
        <f t="shared" si="53"/>
        <v>1</v>
      </c>
    </row>
    <row r="484" spans="5:16" x14ac:dyDescent="0.3">
      <c r="E484" s="7">
        <v>479</v>
      </c>
      <c r="F484" s="10">
        <f>DATE(YEAR(F483),MONTH(F483)+IF($B$9="Monthly",1,0),DAY(F483)+IF($B$9="Biweekly",14,0))</f>
        <v>59810</v>
      </c>
      <c r="G484" s="8">
        <f t="shared" si="54"/>
        <v>8.7001633916972864E-9</v>
      </c>
      <c r="H484" s="8">
        <f t="shared" si="49"/>
        <v>0</v>
      </c>
      <c r="I484" s="8">
        <v>0</v>
      </c>
      <c r="J484" s="8">
        <v>0</v>
      </c>
      <c r="K484" s="8">
        <f t="shared" si="50"/>
        <v>0</v>
      </c>
      <c r="L484" s="8">
        <f t="shared" si="51"/>
        <v>-4.71258850383603E-11</v>
      </c>
      <c r="M484" s="8">
        <f>G484*$C$10*$B$8</f>
        <v>4.71258850383603E-11</v>
      </c>
      <c r="N484" s="8">
        <f t="shared" si="52"/>
        <v>8.7472892767356463E-9</v>
      </c>
      <c r="O484" s="8">
        <f t="shared" si="55"/>
        <v>1148696.0621280719</v>
      </c>
      <c r="P484" s="2">
        <f t="shared" si="53"/>
        <v>1</v>
      </c>
    </row>
    <row r="485" spans="5:16" x14ac:dyDescent="0.3">
      <c r="E485" s="7">
        <v>480</v>
      </c>
      <c r="F485" s="10">
        <f>DATE(YEAR(F484),MONTH(F484)+IF($B$9="Monthly",1,0),DAY(F484)+IF($B$9="Biweekly",14,0))</f>
        <v>59841</v>
      </c>
      <c r="G485" s="8">
        <f t="shared" si="54"/>
        <v>8.7472892767356463E-9</v>
      </c>
      <c r="H485" s="8">
        <f t="shared" si="49"/>
        <v>0</v>
      </c>
      <c r="I485" s="8">
        <v>0</v>
      </c>
      <c r="J485" s="8">
        <v>0</v>
      </c>
      <c r="K485" s="8">
        <f t="shared" si="50"/>
        <v>0</v>
      </c>
      <c r="L485" s="8">
        <f t="shared" si="51"/>
        <v>-4.7381150248984751E-11</v>
      </c>
      <c r="M485" s="8">
        <f>G485*$C$10*$B$8</f>
        <v>4.7381150248984751E-11</v>
      </c>
      <c r="N485" s="8">
        <f t="shared" si="52"/>
        <v>8.7946704269846312E-9</v>
      </c>
      <c r="O485" s="8">
        <f t="shared" si="55"/>
        <v>1148696.0621280719</v>
      </c>
      <c r="P485" s="2">
        <f t="shared" si="53"/>
        <v>1</v>
      </c>
    </row>
    <row r="486" spans="5:16" x14ac:dyDescent="0.3">
      <c r="E486" s="7">
        <v>481</v>
      </c>
      <c r="F486" s="10">
        <f>DATE(YEAR(F485),MONTH(F485)+IF($B$9="Monthly",1,0),DAY(F485)+IF($B$9="Biweekly",14,0))</f>
        <v>59871</v>
      </c>
      <c r="G486" s="8">
        <f t="shared" si="54"/>
        <v>8.7946704269846312E-9</v>
      </c>
      <c r="H486" s="8">
        <f t="shared" si="49"/>
        <v>0</v>
      </c>
      <c r="I486" s="8">
        <v>0</v>
      </c>
      <c r="J486" s="8">
        <v>0</v>
      </c>
      <c r="K486" s="8">
        <f t="shared" si="50"/>
        <v>0</v>
      </c>
      <c r="L486" s="8">
        <f t="shared" si="51"/>
        <v>-4.7637798146166755E-11</v>
      </c>
      <c r="M486" s="8">
        <f>G486*$C$10*$B$8</f>
        <v>4.7637798146166755E-11</v>
      </c>
      <c r="N486" s="8">
        <f t="shared" si="52"/>
        <v>8.8423082251307972E-9</v>
      </c>
      <c r="O486" s="8">
        <f t="shared" si="55"/>
        <v>1148696.0621280719</v>
      </c>
      <c r="P486" s="2">
        <f t="shared" si="53"/>
        <v>1</v>
      </c>
    </row>
    <row r="487" spans="5:16" x14ac:dyDescent="0.3">
      <c r="E487" s="7">
        <v>482</v>
      </c>
      <c r="F487" s="10">
        <f>DATE(YEAR(F486),MONTH(F486)+IF($B$9="Monthly",1,0),DAY(F486)+IF($B$9="Biweekly",14,0))</f>
        <v>59902</v>
      </c>
      <c r="G487" s="8">
        <f t="shared" si="54"/>
        <v>8.8423082251307972E-9</v>
      </c>
      <c r="H487" s="8">
        <f t="shared" si="49"/>
        <v>0</v>
      </c>
      <c r="I487" s="8">
        <v>0</v>
      </c>
      <c r="J487" s="8">
        <v>0</v>
      </c>
      <c r="K487" s="8">
        <f t="shared" si="50"/>
        <v>0</v>
      </c>
      <c r="L487" s="8">
        <f t="shared" si="51"/>
        <v>-4.7895836219458485E-11</v>
      </c>
      <c r="M487" s="8">
        <f>G487*$C$10*$B$8</f>
        <v>4.7895836219458485E-11</v>
      </c>
      <c r="N487" s="8">
        <f t="shared" si="52"/>
        <v>8.890204061350255E-9</v>
      </c>
      <c r="O487" s="8">
        <f t="shared" si="55"/>
        <v>1148696.0621280719</v>
      </c>
      <c r="P487" s="2">
        <f t="shared" si="53"/>
        <v>1</v>
      </c>
    </row>
    <row r="488" spans="5:16" x14ac:dyDescent="0.3">
      <c r="E488" s="7">
        <v>483</v>
      </c>
      <c r="F488" s="10">
        <f>DATE(YEAR(F487),MONTH(F487)+IF($B$9="Monthly",1,0),DAY(F487)+IF($B$9="Biweekly",14,0))</f>
        <v>59933</v>
      </c>
      <c r="G488" s="8">
        <f t="shared" si="54"/>
        <v>8.890204061350255E-9</v>
      </c>
      <c r="H488" s="8">
        <f t="shared" si="49"/>
        <v>0</v>
      </c>
      <c r="I488" s="8">
        <v>0</v>
      </c>
      <c r="J488" s="8">
        <v>0</v>
      </c>
      <c r="K488" s="8">
        <f t="shared" si="50"/>
        <v>0</v>
      </c>
      <c r="L488" s="8">
        <f t="shared" si="51"/>
        <v>-4.8155271998980548E-11</v>
      </c>
      <c r="M488" s="8">
        <f>G488*$C$10*$B$8</f>
        <v>4.8155271998980548E-11</v>
      </c>
      <c r="N488" s="8">
        <f t="shared" si="52"/>
        <v>8.9383593333492347E-9</v>
      </c>
      <c r="O488" s="8">
        <f t="shared" si="55"/>
        <v>1148696.0621280719</v>
      </c>
      <c r="P488" s="2">
        <f t="shared" si="53"/>
        <v>1</v>
      </c>
    </row>
    <row r="489" spans="5:16" x14ac:dyDescent="0.3">
      <c r="E489" s="7">
        <v>484</v>
      </c>
      <c r="F489" s="10">
        <f>DATE(YEAR(F488),MONTH(F488)+IF($B$9="Monthly",1,0),DAY(F488)+IF($B$9="Biweekly",14,0))</f>
        <v>59962</v>
      </c>
      <c r="G489" s="8">
        <f t="shared" si="54"/>
        <v>8.9383593333492347E-9</v>
      </c>
      <c r="H489" s="8">
        <f t="shared" si="49"/>
        <v>0</v>
      </c>
      <c r="I489" s="8">
        <v>0</v>
      </c>
      <c r="J489" s="8">
        <v>0</v>
      </c>
      <c r="K489" s="8">
        <f t="shared" si="50"/>
        <v>0</v>
      </c>
      <c r="L489" s="8">
        <f t="shared" si="51"/>
        <v>-4.8416113055641685E-11</v>
      </c>
      <c r="M489" s="8">
        <f>G489*$C$10*$B$8</f>
        <v>4.8416113055641685E-11</v>
      </c>
      <c r="N489" s="8">
        <f t="shared" si="52"/>
        <v>8.9867754464048762E-9</v>
      </c>
      <c r="O489" s="8">
        <f t="shared" si="55"/>
        <v>1148696.0621280719</v>
      </c>
      <c r="P489" s="2">
        <f t="shared" si="53"/>
        <v>1</v>
      </c>
    </row>
    <row r="490" spans="5:16" x14ac:dyDescent="0.3">
      <c r="E490" s="7">
        <v>485</v>
      </c>
      <c r="F490" s="10">
        <f>DATE(YEAR(F489),MONTH(F489)+IF($B$9="Monthly",1,0),DAY(F489)+IF($B$9="Biweekly",14,0))</f>
        <v>59993</v>
      </c>
      <c r="G490" s="8">
        <f t="shared" si="54"/>
        <v>8.9867754464048762E-9</v>
      </c>
      <c r="H490" s="8">
        <f t="shared" si="49"/>
        <v>0</v>
      </c>
      <c r="I490" s="8">
        <v>0</v>
      </c>
      <c r="J490" s="8">
        <v>0</v>
      </c>
      <c r="K490" s="8">
        <f t="shared" si="50"/>
        <v>0</v>
      </c>
      <c r="L490" s="8">
        <f t="shared" si="51"/>
        <v>-4.867836700135975E-11</v>
      </c>
      <c r="M490" s="8">
        <f>G490*$C$10*$B$8</f>
        <v>4.867836700135975E-11</v>
      </c>
      <c r="N490" s="8">
        <f t="shared" si="52"/>
        <v>9.0354538134062355E-9</v>
      </c>
      <c r="O490" s="8">
        <f t="shared" si="55"/>
        <v>1148696.0621280719</v>
      </c>
      <c r="P490" s="2">
        <f t="shared" si="53"/>
        <v>1</v>
      </c>
    </row>
    <row r="491" spans="5:16" x14ac:dyDescent="0.3">
      <c r="E491" s="7">
        <v>486</v>
      </c>
      <c r="F491" s="10">
        <f>DATE(YEAR(F490),MONTH(F490)+IF($B$9="Monthly",1,0),DAY(F490)+IF($B$9="Biweekly",14,0))</f>
        <v>60023</v>
      </c>
      <c r="G491" s="8">
        <f t="shared" si="54"/>
        <v>9.0354538134062355E-9</v>
      </c>
      <c r="H491" s="8">
        <f t="shared" si="49"/>
        <v>0</v>
      </c>
      <c r="I491" s="8">
        <v>0</v>
      </c>
      <c r="J491" s="8">
        <v>0</v>
      </c>
      <c r="K491" s="8">
        <f t="shared" si="50"/>
        <v>0</v>
      </c>
      <c r="L491" s="8">
        <f t="shared" si="51"/>
        <v>-4.8942041489283778E-11</v>
      </c>
      <c r="M491" s="8">
        <f>G491*$C$10*$B$8</f>
        <v>4.8942041489283778E-11</v>
      </c>
      <c r="N491" s="8">
        <f t="shared" si="52"/>
        <v>9.0843958548955197E-9</v>
      </c>
      <c r="O491" s="8">
        <f t="shared" si="55"/>
        <v>1148696.0621280719</v>
      </c>
      <c r="P491" s="2">
        <f t="shared" si="53"/>
        <v>1</v>
      </c>
    </row>
    <row r="492" spans="5:16" x14ac:dyDescent="0.3">
      <c r="E492" s="7">
        <v>487</v>
      </c>
      <c r="F492" s="10">
        <f>DATE(YEAR(F491),MONTH(F491)+IF($B$9="Monthly",1,0),DAY(F491)+IF($B$9="Biweekly",14,0))</f>
        <v>60054</v>
      </c>
      <c r="G492" s="8">
        <f t="shared" si="54"/>
        <v>9.0843958548955197E-9</v>
      </c>
      <c r="H492" s="8">
        <f t="shared" si="49"/>
        <v>0</v>
      </c>
      <c r="I492" s="8">
        <v>0</v>
      </c>
      <c r="J492" s="8">
        <v>0</v>
      </c>
      <c r="K492" s="8">
        <f t="shared" si="50"/>
        <v>0</v>
      </c>
      <c r="L492" s="8">
        <f t="shared" si="51"/>
        <v>-4.9207144214017399E-11</v>
      </c>
      <c r="M492" s="8">
        <f>G492*$C$10*$B$8</f>
        <v>4.9207144214017399E-11</v>
      </c>
      <c r="N492" s="8">
        <f t="shared" si="52"/>
        <v>9.1336029991095369E-9</v>
      </c>
      <c r="O492" s="8">
        <f t="shared" si="55"/>
        <v>1148696.0621280719</v>
      </c>
      <c r="P492" s="2">
        <f t="shared" si="53"/>
        <v>1</v>
      </c>
    </row>
    <row r="493" spans="5:16" x14ac:dyDescent="0.3">
      <c r="E493" s="7">
        <v>488</v>
      </c>
      <c r="F493" s="10">
        <f>DATE(YEAR(F492),MONTH(F492)+IF($B$9="Monthly",1,0),DAY(F492)+IF($B$9="Biweekly",14,0))</f>
        <v>60084</v>
      </c>
      <c r="G493" s="8">
        <f t="shared" si="54"/>
        <v>9.1336029991095369E-9</v>
      </c>
      <c r="H493" s="8">
        <f t="shared" si="49"/>
        <v>0</v>
      </c>
      <c r="I493" s="8">
        <v>0</v>
      </c>
      <c r="J493" s="8">
        <v>0</v>
      </c>
      <c r="K493" s="8">
        <f t="shared" si="50"/>
        <v>0</v>
      </c>
      <c r="L493" s="8">
        <f t="shared" si="51"/>
        <v>-4.9473682911843328E-11</v>
      </c>
      <c r="M493" s="8">
        <f>G493*$C$10*$B$8</f>
        <v>4.9473682911843328E-11</v>
      </c>
      <c r="N493" s="8">
        <f t="shared" si="52"/>
        <v>9.1830766820213798E-9</v>
      </c>
      <c r="O493" s="8">
        <f t="shared" si="55"/>
        <v>1148696.0621280719</v>
      </c>
      <c r="P493" s="2">
        <f t="shared" si="53"/>
        <v>1</v>
      </c>
    </row>
    <row r="494" spans="5:16" x14ac:dyDescent="0.3">
      <c r="E494" s="7">
        <v>489</v>
      </c>
      <c r="F494" s="10">
        <f>DATE(YEAR(F493),MONTH(F493)+IF($B$9="Monthly",1,0),DAY(F493)+IF($B$9="Biweekly",14,0))</f>
        <v>60115</v>
      </c>
      <c r="G494" s="8">
        <f t="shared" si="54"/>
        <v>9.1830766820213798E-9</v>
      </c>
      <c r="H494" s="8">
        <f t="shared" si="49"/>
        <v>0</v>
      </c>
      <c r="I494" s="8">
        <v>0</v>
      </c>
      <c r="J494" s="8">
        <v>0</v>
      </c>
      <c r="K494" s="8">
        <f t="shared" si="50"/>
        <v>0</v>
      </c>
      <c r="L494" s="8">
        <f t="shared" si="51"/>
        <v>-4.9741665360949139E-11</v>
      </c>
      <c r="M494" s="8">
        <f>G494*$C$10*$B$8</f>
        <v>4.9741665360949139E-11</v>
      </c>
      <c r="N494" s="8">
        <f t="shared" si="52"/>
        <v>9.2328183473823289E-9</v>
      </c>
      <c r="O494" s="8">
        <f t="shared" si="55"/>
        <v>1148696.0621280719</v>
      </c>
      <c r="P494" s="2">
        <f t="shared" si="53"/>
        <v>1</v>
      </c>
    </row>
    <row r="495" spans="5:16" x14ac:dyDescent="0.3">
      <c r="E495" s="7">
        <v>490</v>
      </c>
      <c r="F495" s="10">
        <f>DATE(YEAR(F494),MONTH(F494)+IF($B$9="Monthly",1,0),DAY(F494)+IF($B$9="Biweekly",14,0))</f>
        <v>60146</v>
      </c>
      <c r="G495" s="8">
        <f t="shared" si="54"/>
        <v>9.2328183473823289E-9</v>
      </c>
      <c r="H495" s="8">
        <f t="shared" si="49"/>
        <v>0</v>
      </c>
      <c r="I495" s="8">
        <v>0</v>
      </c>
      <c r="J495" s="8">
        <v>0</v>
      </c>
      <c r="K495" s="8">
        <f t="shared" si="50"/>
        <v>0</v>
      </c>
      <c r="L495" s="8">
        <f t="shared" si="51"/>
        <v>-5.0011099381654276E-11</v>
      </c>
      <c r="M495" s="8">
        <f>G495*$C$10*$B$8</f>
        <v>5.0011099381654276E-11</v>
      </c>
      <c r="N495" s="8">
        <f t="shared" si="52"/>
        <v>9.282829446763984E-9</v>
      </c>
      <c r="O495" s="8">
        <f t="shared" si="55"/>
        <v>1148696.0621280719</v>
      </c>
      <c r="P495" s="2">
        <f t="shared" si="53"/>
        <v>1</v>
      </c>
    </row>
    <row r="496" spans="5:16" x14ac:dyDescent="0.3">
      <c r="E496" s="7">
        <v>491</v>
      </c>
      <c r="F496" s="10">
        <f>DATE(YEAR(F495),MONTH(F495)+IF($B$9="Monthly",1,0),DAY(F495)+IF($B$9="Biweekly",14,0))</f>
        <v>60176</v>
      </c>
      <c r="G496" s="8">
        <f t="shared" si="54"/>
        <v>9.282829446763984E-9</v>
      </c>
      <c r="H496" s="8">
        <f t="shared" si="49"/>
        <v>0</v>
      </c>
      <c r="I496" s="8">
        <v>0</v>
      </c>
      <c r="J496" s="8">
        <v>0</v>
      </c>
      <c r="K496" s="8">
        <f t="shared" si="50"/>
        <v>0</v>
      </c>
      <c r="L496" s="8">
        <f t="shared" si="51"/>
        <v>-5.0281992836638246E-11</v>
      </c>
      <c r="M496" s="8">
        <f>G496*$C$10*$B$8</f>
        <v>5.0281992836638246E-11</v>
      </c>
      <c r="N496" s="8">
        <f t="shared" si="52"/>
        <v>9.3331114396006224E-9</v>
      </c>
      <c r="O496" s="8">
        <f t="shared" si="55"/>
        <v>1148696.0621280719</v>
      </c>
      <c r="P496" s="2">
        <f t="shared" si="53"/>
        <v>1</v>
      </c>
    </row>
    <row r="497" spans="5:16" x14ac:dyDescent="0.3">
      <c r="E497" s="7">
        <v>492</v>
      </c>
      <c r="F497" s="10">
        <f>DATE(YEAR(F496),MONTH(F496)+IF($B$9="Monthly",1,0),DAY(F496)+IF($B$9="Biweekly",14,0))</f>
        <v>60207</v>
      </c>
      <c r="G497" s="8">
        <f t="shared" si="54"/>
        <v>9.3331114396006224E-9</v>
      </c>
      <c r="H497" s="8">
        <f t="shared" si="49"/>
        <v>0</v>
      </c>
      <c r="I497" s="8">
        <v>0</v>
      </c>
      <c r="J497" s="8">
        <v>0</v>
      </c>
      <c r="K497" s="8">
        <f t="shared" si="50"/>
        <v>0</v>
      </c>
      <c r="L497" s="8">
        <f t="shared" si="51"/>
        <v>-5.0554353631170041E-11</v>
      </c>
      <c r="M497" s="8">
        <f>G497*$C$10*$B$8</f>
        <v>5.0554353631170041E-11</v>
      </c>
      <c r="N497" s="8">
        <f t="shared" si="52"/>
        <v>9.3836657932317924E-9</v>
      </c>
      <c r="O497" s="8">
        <f t="shared" si="55"/>
        <v>1148696.0621280719</v>
      </c>
      <c r="P497" s="2">
        <f t="shared" si="53"/>
        <v>1</v>
      </c>
    </row>
    <row r="498" spans="5:16" x14ac:dyDescent="0.3">
      <c r="E498" s="7">
        <v>493</v>
      </c>
      <c r="F498" s="10">
        <f>DATE(YEAR(F497),MONTH(F497)+IF($B$9="Monthly",1,0),DAY(F497)+IF($B$9="Biweekly",14,0))</f>
        <v>60237</v>
      </c>
      <c r="G498" s="8">
        <f t="shared" si="54"/>
        <v>9.3836657932317924E-9</v>
      </c>
      <c r="H498" s="8">
        <f t="shared" si="49"/>
        <v>0</v>
      </c>
      <c r="I498" s="8">
        <v>0</v>
      </c>
      <c r="J498" s="8">
        <v>0</v>
      </c>
      <c r="K498" s="8">
        <f t="shared" si="50"/>
        <v>0</v>
      </c>
      <c r="L498" s="8">
        <f t="shared" si="51"/>
        <v>-5.0828189713338875E-11</v>
      </c>
      <c r="M498" s="8">
        <f>G498*$C$10*$B$8</f>
        <v>5.0828189713338875E-11</v>
      </c>
      <c r="N498" s="8">
        <f t="shared" si="52"/>
        <v>9.4344939829451312E-9</v>
      </c>
      <c r="O498" s="8">
        <f t="shared" si="55"/>
        <v>1148696.0621280719</v>
      </c>
      <c r="P498" s="2">
        <f t="shared" si="53"/>
        <v>1</v>
      </c>
    </row>
    <row r="499" spans="5:16" x14ac:dyDescent="0.3">
      <c r="E499" s="7">
        <v>494</v>
      </c>
      <c r="F499" s="10">
        <f>DATE(YEAR(F498),MONTH(F498)+IF($B$9="Monthly",1,0),DAY(F498)+IF($B$9="Biweekly",14,0))</f>
        <v>60268</v>
      </c>
      <c r="G499" s="8">
        <f t="shared" si="54"/>
        <v>9.4344939829451312E-9</v>
      </c>
      <c r="H499" s="8">
        <f t="shared" si="49"/>
        <v>0</v>
      </c>
      <c r="I499" s="8">
        <v>0</v>
      </c>
      <c r="J499" s="8">
        <v>0</v>
      </c>
      <c r="K499" s="8">
        <f t="shared" si="50"/>
        <v>0</v>
      </c>
      <c r="L499" s="8">
        <f t="shared" si="51"/>
        <v>-5.1103509074286124E-11</v>
      </c>
      <c r="M499" s="8">
        <f>G499*$C$10*$B$8</f>
        <v>5.1103509074286124E-11</v>
      </c>
      <c r="N499" s="8">
        <f t="shared" si="52"/>
        <v>9.4855974920194165E-9</v>
      </c>
      <c r="O499" s="8">
        <f t="shared" si="55"/>
        <v>1148696.0621280719</v>
      </c>
      <c r="P499" s="2">
        <f t="shared" si="53"/>
        <v>1</v>
      </c>
    </row>
    <row r="500" spans="5:16" x14ac:dyDescent="0.3">
      <c r="E500" s="7">
        <v>495</v>
      </c>
      <c r="F500" s="10">
        <f>DATE(YEAR(F499),MONTH(F499)+IF($B$9="Monthly",1,0),DAY(F499)+IF($B$9="Biweekly",14,0))</f>
        <v>60299</v>
      </c>
      <c r="G500" s="8">
        <f t="shared" si="54"/>
        <v>9.4855974920194165E-9</v>
      </c>
      <c r="H500" s="8">
        <f t="shared" si="49"/>
        <v>0</v>
      </c>
      <c r="I500" s="8">
        <v>0</v>
      </c>
      <c r="J500" s="8">
        <v>0</v>
      </c>
      <c r="K500" s="8">
        <f t="shared" si="50"/>
        <v>0</v>
      </c>
      <c r="L500" s="8">
        <f t="shared" si="51"/>
        <v>-5.1380319748438503E-11</v>
      </c>
      <c r="M500" s="8">
        <f>G500*$C$10*$B$8</f>
        <v>5.1380319748438503E-11</v>
      </c>
      <c r="N500" s="8">
        <f t="shared" si="52"/>
        <v>9.5369778117678544E-9</v>
      </c>
      <c r="O500" s="8">
        <f t="shared" si="55"/>
        <v>1148696.0621280719</v>
      </c>
      <c r="P500" s="2">
        <f t="shared" si="53"/>
        <v>1</v>
      </c>
    </row>
    <row r="501" spans="5:16" x14ac:dyDescent="0.3">
      <c r="E501" s="7">
        <v>496</v>
      </c>
      <c r="F501" s="10">
        <f>DATE(YEAR(F500),MONTH(F500)+IF($B$9="Monthly",1,0),DAY(F500)+IF($B$9="Biweekly",14,0))</f>
        <v>60327</v>
      </c>
      <c r="G501" s="8">
        <f t="shared" si="54"/>
        <v>9.5369778117678544E-9</v>
      </c>
      <c r="H501" s="8">
        <f t="shared" si="49"/>
        <v>0</v>
      </c>
      <c r="I501" s="8">
        <v>0</v>
      </c>
      <c r="J501" s="8">
        <v>0</v>
      </c>
      <c r="K501" s="8">
        <f t="shared" si="50"/>
        <v>0</v>
      </c>
      <c r="L501" s="8">
        <f t="shared" si="51"/>
        <v>-5.1658629813742543E-11</v>
      </c>
      <c r="M501" s="8">
        <f>G501*$C$10*$B$8</f>
        <v>5.1658629813742543E-11</v>
      </c>
      <c r="N501" s="8">
        <f t="shared" si="52"/>
        <v>9.5886364415815974E-9</v>
      </c>
      <c r="O501" s="8">
        <f t="shared" si="55"/>
        <v>1148696.0621280719</v>
      </c>
      <c r="P501" s="2">
        <f t="shared" si="53"/>
        <v>1</v>
      </c>
    </row>
    <row r="502" spans="5:16" x14ac:dyDescent="0.3">
      <c r="E502" s="7">
        <v>497</v>
      </c>
      <c r="F502" s="10">
        <f>DATE(YEAR(F501),MONTH(F501)+IF($B$9="Monthly",1,0),DAY(F501)+IF($B$9="Biweekly",14,0))</f>
        <v>60358</v>
      </c>
      <c r="G502" s="8">
        <f t="shared" si="54"/>
        <v>9.5886364415815974E-9</v>
      </c>
      <c r="H502" s="8">
        <f t="shared" si="49"/>
        <v>0</v>
      </c>
      <c r="I502" s="8">
        <v>0</v>
      </c>
      <c r="J502" s="8">
        <v>0</v>
      </c>
      <c r="K502" s="8">
        <f t="shared" si="50"/>
        <v>0</v>
      </c>
      <c r="L502" s="8">
        <f t="shared" si="51"/>
        <v>-5.1938447391900324E-11</v>
      </c>
      <c r="M502" s="8">
        <f>G502*$C$10*$B$8</f>
        <v>5.1938447391900324E-11</v>
      </c>
      <c r="N502" s="8">
        <f t="shared" si="52"/>
        <v>9.6405748889734974E-9</v>
      </c>
      <c r="O502" s="8">
        <f t="shared" si="55"/>
        <v>1148696.0621280719</v>
      </c>
      <c r="P502" s="2">
        <f t="shared" si="53"/>
        <v>1</v>
      </c>
    </row>
    <row r="503" spans="5:16" x14ac:dyDescent="0.3">
      <c r="E503" s="7">
        <v>498</v>
      </c>
      <c r="F503" s="10">
        <f>DATE(YEAR(F502),MONTH(F502)+IF($B$9="Monthly",1,0),DAY(F502)+IF($B$9="Biweekly",14,0))</f>
        <v>60388</v>
      </c>
      <c r="G503" s="8">
        <f t="shared" si="54"/>
        <v>9.6405748889734974E-9</v>
      </c>
      <c r="H503" s="8">
        <f t="shared" si="49"/>
        <v>0</v>
      </c>
      <c r="I503" s="8">
        <v>0</v>
      </c>
      <c r="J503" s="8">
        <v>0</v>
      </c>
      <c r="K503" s="8">
        <f t="shared" si="50"/>
        <v>0</v>
      </c>
      <c r="L503" s="8">
        <f t="shared" si="51"/>
        <v>-5.2219780648606449E-11</v>
      </c>
      <c r="M503" s="8">
        <f>G503*$C$10*$B$8</f>
        <v>5.2219780648606449E-11</v>
      </c>
      <c r="N503" s="8">
        <f t="shared" si="52"/>
        <v>9.6927946696221033E-9</v>
      </c>
      <c r="O503" s="8">
        <f t="shared" si="55"/>
        <v>1148696.0621280719</v>
      </c>
      <c r="P503" s="2">
        <f t="shared" si="53"/>
        <v>1</v>
      </c>
    </row>
    <row r="504" spans="5:16" x14ac:dyDescent="0.3">
      <c r="E504" s="7">
        <v>499</v>
      </c>
      <c r="F504" s="10">
        <f>DATE(YEAR(F503),MONTH(F503)+IF($B$9="Monthly",1,0),DAY(F503)+IF($B$9="Biweekly",14,0))</f>
        <v>60419</v>
      </c>
      <c r="G504" s="8">
        <f t="shared" si="54"/>
        <v>9.6927946696221033E-9</v>
      </c>
      <c r="H504" s="8">
        <f t="shared" si="49"/>
        <v>0</v>
      </c>
      <c r="I504" s="8">
        <v>0</v>
      </c>
      <c r="J504" s="8">
        <v>0</v>
      </c>
      <c r="K504" s="8">
        <f t="shared" si="50"/>
        <v>0</v>
      </c>
      <c r="L504" s="8">
        <f t="shared" si="51"/>
        <v>-5.2502637793786391E-11</v>
      </c>
      <c r="M504" s="8">
        <f>G504*$C$10*$B$8</f>
        <v>5.2502637793786391E-11</v>
      </c>
      <c r="N504" s="8">
        <f t="shared" si="52"/>
        <v>9.7452973074158903E-9</v>
      </c>
      <c r="O504" s="8">
        <f t="shared" si="55"/>
        <v>1148696.0621280719</v>
      </c>
      <c r="P504" s="2">
        <f t="shared" si="53"/>
        <v>1</v>
      </c>
    </row>
    <row r="505" spans="5:16" x14ac:dyDescent="0.3">
      <c r="E505" s="7">
        <v>500</v>
      </c>
      <c r="F505" s="10">
        <f>DATE(YEAR(F504),MONTH(F504)+IF($B$9="Monthly",1,0),DAY(F504)+IF($B$9="Biweekly",14,0))</f>
        <v>60449</v>
      </c>
      <c r="G505" s="8">
        <f t="shared" si="54"/>
        <v>9.7452973074158903E-9</v>
      </c>
      <c r="H505" s="8">
        <f t="shared" si="49"/>
        <v>0</v>
      </c>
      <c r="I505" s="8">
        <v>0</v>
      </c>
      <c r="J505" s="8">
        <v>0</v>
      </c>
      <c r="K505" s="8">
        <f t="shared" si="50"/>
        <v>0</v>
      </c>
      <c r="L505" s="8">
        <f t="shared" si="51"/>
        <v>-5.2787027081836069E-11</v>
      </c>
      <c r="M505" s="8">
        <f>G505*$C$10*$B$8</f>
        <v>5.2787027081836069E-11</v>
      </c>
      <c r="N505" s="8">
        <f t="shared" si="52"/>
        <v>9.7980843344977261E-9</v>
      </c>
      <c r="O505" s="8">
        <f t="shared" si="55"/>
        <v>1148696.0621280719</v>
      </c>
      <c r="P505" s="2">
        <f t="shared" si="53"/>
        <v>1</v>
      </c>
    </row>
    <row r="506" spans="5:16" x14ac:dyDescent="0.3">
      <c r="E506" s="7">
        <v>501</v>
      </c>
      <c r="F506" s="10">
        <f>DATE(YEAR(F505),MONTH(F505)+IF($B$9="Monthly",1,0),DAY(F505)+IF($B$9="Biweekly",14,0))</f>
        <v>60480</v>
      </c>
      <c r="G506" s="8">
        <f t="shared" si="54"/>
        <v>9.7980843344977261E-9</v>
      </c>
      <c r="H506" s="8">
        <f t="shared" si="49"/>
        <v>0</v>
      </c>
      <c r="I506" s="8">
        <v>0</v>
      </c>
      <c r="J506" s="8">
        <v>0</v>
      </c>
      <c r="K506" s="8">
        <f t="shared" si="50"/>
        <v>0</v>
      </c>
      <c r="L506" s="8">
        <f t="shared" si="51"/>
        <v>-5.3072956811862686E-11</v>
      </c>
      <c r="M506" s="8">
        <f>G506*$C$10*$B$8</f>
        <v>5.3072956811862686E-11</v>
      </c>
      <c r="N506" s="8">
        <f t="shared" si="52"/>
        <v>9.8511572913095881E-9</v>
      </c>
      <c r="O506" s="8">
        <f t="shared" si="55"/>
        <v>1148696.0621280719</v>
      </c>
      <c r="P506" s="2">
        <f t="shared" si="53"/>
        <v>1</v>
      </c>
    </row>
    <row r="507" spans="5:16" x14ac:dyDescent="0.3">
      <c r="E507" s="7">
        <v>502</v>
      </c>
      <c r="F507" s="10">
        <f>DATE(YEAR(F506),MONTH(F506)+IF($B$9="Monthly",1,0),DAY(F506)+IF($B$9="Biweekly",14,0))</f>
        <v>60511</v>
      </c>
      <c r="G507" s="8">
        <f t="shared" si="54"/>
        <v>9.8511572913095881E-9</v>
      </c>
      <c r="H507" s="8">
        <f t="shared" si="49"/>
        <v>0</v>
      </c>
      <c r="I507" s="8">
        <v>0</v>
      </c>
      <c r="J507" s="8">
        <v>0</v>
      </c>
      <c r="K507" s="8">
        <f t="shared" si="50"/>
        <v>0</v>
      </c>
      <c r="L507" s="8">
        <f t="shared" si="51"/>
        <v>-5.3360435327926935E-11</v>
      </c>
      <c r="M507" s="8">
        <f>G507*$C$10*$B$8</f>
        <v>5.3360435327926935E-11</v>
      </c>
      <c r="N507" s="8">
        <f t="shared" si="52"/>
        <v>9.9045177266375154E-9</v>
      </c>
      <c r="O507" s="8">
        <f t="shared" si="55"/>
        <v>1148696.0621280719</v>
      </c>
      <c r="P507" s="2">
        <f t="shared" si="53"/>
        <v>1</v>
      </c>
    </row>
    <row r="508" spans="5:16" x14ac:dyDescent="0.3">
      <c r="E508" s="7">
        <v>503</v>
      </c>
      <c r="F508" s="10">
        <f>DATE(YEAR(F507),MONTH(F507)+IF($B$9="Monthly",1,0),DAY(F507)+IF($B$9="Biweekly",14,0))</f>
        <v>60541</v>
      </c>
      <c r="G508" s="8">
        <f t="shared" si="54"/>
        <v>9.9045177266375154E-9</v>
      </c>
      <c r="H508" s="8">
        <f t="shared" si="49"/>
        <v>0</v>
      </c>
      <c r="I508" s="8">
        <v>0</v>
      </c>
      <c r="J508" s="8">
        <v>0</v>
      </c>
      <c r="K508" s="8">
        <f t="shared" si="50"/>
        <v>0</v>
      </c>
      <c r="L508" s="8">
        <f t="shared" si="51"/>
        <v>-5.3649471019286545E-11</v>
      </c>
      <c r="M508" s="8">
        <f>G508*$C$10*$B$8</f>
        <v>5.3649471019286545E-11</v>
      </c>
      <c r="N508" s="8">
        <f t="shared" si="52"/>
        <v>9.9581671976568017E-9</v>
      </c>
      <c r="O508" s="8">
        <f t="shared" si="55"/>
        <v>1148696.0621280719</v>
      </c>
      <c r="P508" s="2">
        <f t="shared" si="53"/>
        <v>1</v>
      </c>
    </row>
    <row r="509" spans="5:16" x14ac:dyDescent="0.3">
      <c r="E509" s="7">
        <v>504</v>
      </c>
      <c r="F509" s="10">
        <f>DATE(YEAR(F508),MONTH(F508)+IF($B$9="Monthly",1,0),DAY(F508)+IF($B$9="Biweekly",14,0))</f>
        <v>60572</v>
      </c>
      <c r="G509" s="8">
        <f t="shared" si="54"/>
        <v>9.9581671976568017E-9</v>
      </c>
      <c r="H509" s="8">
        <f t="shared" si="49"/>
        <v>0</v>
      </c>
      <c r="I509" s="8">
        <v>0</v>
      </c>
      <c r="J509" s="8">
        <v>0</v>
      </c>
      <c r="K509" s="8">
        <f t="shared" si="50"/>
        <v>0</v>
      </c>
      <c r="L509" s="8">
        <f t="shared" si="51"/>
        <v>-5.3940072320641009E-11</v>
      </c>
      <c r="M509" s="8">
        <f>G509*$C$10*$B$8</f>
        <v>5.3940072320641009E-11</v>
      </c>
      <c r="N509" s="8">
        <f t="shared" si="52"/>
        <v>1.0012107269977443E-8</v>
      </c>
      <c r="O509" s="8">
        <f t="shared" si="55"/>
        <v>1148696.0621280719</v>
      </c>
      <c r="P509" s="2">
        <f t="shared" si="53"/>
        <v>1</v>
      </c>
    </row>
    <row r="510" spans="5:16" x14ac:dyDescent="0.3">
      <c r="E510" s="7">
        <v>505</v>
      </c>
      <c r="F510" s="10">
        <f>DATE(YEAR(F509),MONTH(F509)+IF($B$9="Monthly",1,0),DAY(F509)+IF($B$9="Biweekly",14,0))</f>
        <v>60602</v>
      </c>
      <c r="G510" s="8">
        <f t="shared" si="54"/>
        <v>1.0012107269977443E-8</v>
      </c>
      <c r="H510" s="8">
        <f t="shared" si="49"/>
        <v>0</v>
      </c>
      <c r="I510" s="8">
        <v>0</v>
      </c>
      <c r="J510" s="8">
        <v>0</v>
      </c>
      <c r="K510" s="8">
        <f t="shared" si="50"/>
        <v>0</v>
      </c>
      <c r="L510" s="8">
        <f t="shared" si="51"/>
        <v>-5.4232247712377813E-11</v>
      </c>
      <c r="M510" s="8">
        <f>G510*$C$10*$B$8</f>
        <v>5.4232247712377813E-11</v>
      </c>
      <c r="N510" s="8">
        <f t="shared" si="52"/>
        <v>1.0066339517689821E-8</v>
      </c>
      <c r="O510" s="8">
        <f t="shared" si="55"/>
        <v>1148696.0621280719</v>
      </c>
      <c r="P510" s="2">
        <f t="shared" si="53"/>
        <v>1</v>
      </c>
    </row>
    <row r="511" spans="5:16" x14ac:dyDescent="0.3">
      <c r="E511" s="7">
        <v>506</v>
      </c>
      <c r="F511" s="10">
        <f>DATE(YEAR(F510),MONTH(F510)+IF($B$9="Monthly",1,0),DAY(F510)+IF($B$9="Biweekly",14,0))</f>
        <v>60633</v>
      </c>
      <c r="G511" s="8">
        <f t="shared" si="54"/>
        <v>1.0066339517689821E-8</v>
      </c>
      <c r="H511" s="8">
        <f t="shared" si="49"/>
        <v>0</v>
      </c>
      <c r="I511" s="8">
        <v>0</v>
      </c>
      <c r="J511" s="8">
        <v>0</v>
      </c>
      <c r="K511" s="8">
        <f t="shared" si="50"/>
        <v>0</v>
      </c>
      <c r="L511" s="8">
        <f t="shared" si="51"/>
        <v>-5.4526005720819861E-11</v>
      </c>
      <c r="M511" s="8">
        <f>G511*$C$10*$B$8</f>
        <v>5.4526005720819861E-11</v>
      </c>
      <c r="N511" s="8">
        <f t="shared" si="52"/>
        <v>1.0120865523410641E-8</v>
      </c>
      <c r="O511" s="8">
        <f t="shared" si="55"/>
        <v>1148696.0621280719</v>
      </c>
      <c r="P511" s="2">
        <f t="shared" si="53"/>
        <v>1</v>
      </c>
    </row>
    <row r="512" spans="5:16" x14ac:dyDescent="0.3">
      <c r="E512" s="7">
        <v>507</v>
      </c>
      <c r="F512" s="10">
        <f>DATE(YEAR(F511),MONTH(F511)+IF($B$9="Monthly",1,0),DAY(F511)+IF($B$9="Biweekly",14,0))</f>
        <v>60664</v>
      </c>
      <c r="G512" s="8">
        <f t="shared" si="54"/>
        <v>1.0120865523410641E-8</v>
      </c>
      <c r="H512" s="8">
        <f t="shared" si="49"/>
        <v>0</v>
      </c>
      <c r="I512" s="8">
        <v>0</v>
      </c>
      <c r="J512" s="8">
        <v>0</v>
      </c>
      <c r="K512" s="8">
        <f t="shared" si="50"/>
        <v>0</v>
      </c>
      <c r="L512" s="8">
        <f t="shared" si="51"/>
        <v>-5.4821354918474305E-11</v>
      </c>
      <c r="M512" s="8">
        <f>G512*$C$10*$B$8</f>
        <v>5.4821354918474305E-11</v>
      </c>
      <c r="N512" s="8">
        <f t="shared" si="52"/>
        <v>1.0175686878329116E-8</v>
      </c>
      <c r="O512" s="8">
        <f t="shared" si="55"/>
        <v>1148696.0621280719</v>
      </c>
      <c r="P512" s="2">
        <f t="shared" si="53"/>
        <v>1</v>
      </c>
    </row>
    <row r="513" spans="5:16" x14ac:dyDescent="0.3">
      <c r="E513" s="7">
        <v>508</v>
      </c>
      <c r="F513" s="10">
        <f>DATE(YEAR(F512),MONTH(F512)+IF($B$9="Monthly",1,0),DAY(F512)+IF($B$9="Biweekly",14,0))</f>
        <v>60692</v>
      </c>
      <c r="G513" s="8">
        <f t="shared" si="54"/>
        <v>1.0175686878329116E-8</v>
      </c>
      <c r="H513" s="8">
        <f t="shared" si="49"/>
        <v>0</v>
      </c>
      <c r="I513" s="8">
        <v>0</v>
      </c>
      <c r="J513" s="8">
        <v>0</v>
      </c>
      <c r="K513" s="8">
        <f t="shared" si="50"/>
        <v>0</v>
      </c>
      <c r="L513" s="8">
        <f t="shared" si="51"/>
        <v>-5.5118303924282707E-11</v>
      </c>
      <c r="M513" s="8">
        <f>G513*$C$10*$B$8</f>
        <v>5.5118303924282707E-11</v>
      </c>
      <c r="N513" s="8">
        <f t="shared" si="52"/>
        <v>1.0230805182253399E-8</v>
      </c>
      <c r="O513" s="8">
        <f t="shared" si="55"/>
        <v>1148696.0621280719</v>
      </c>
      <c r="P513" s="2">
        <f t="shared" si="53"/>
        <v>1</v>
      </c>
    </row>
    <row r="514" spans="5:16" x14ac:dyDescent="0.3">
      <c r="E514" s="7">
        <v>509</v>
      </c>
      <c r="F514" s="10">
        <f>DATE(YEAR(F513),MONTH(F513)+IF($B$9="Monthly",1,0),DAY(F513)+IF($B$9="Biweekly",14,0))</f>
        <v>60723</v>
      </c>
      <c r="G514" s="8">
        <f t="shared" si="54"/>
        <v>1.0230805182253399E-8</v>
      </c>
      <c r="H514" s="8">
        <f t="shared" si="49"/>
        <v>0</v>
      </c>
      <c r="I514" s="8">
        <v>0</v>
      </c>
      <c r="J514" s="8">
        <v>0</v>
      </c>
      <c r="K514" s="8">
        <f t="shared" si="50"/>
        <v>0</v>
      </c>
      <c r="L514" s="8">
        <f t="shared" si="51"/>
        <v>-5.541686140387258E-11</v>
      </c>
      <c r="M514" s="8">
        <f>G514*$C$10*$B$8</f>
        <v>5.541686140387258E-11</v>
      </c>
      <c r="N514" s="8">
        <f t="shared" si="52"/>
        <v>1.0286222043657271E-8</v>
      </c>
      <c r="O514" s="8">
        <f t="shared" si="55"/>
        <v>1148696.0621280719</v>
      </c>
      <c r="P514" s="2">
        <f t="shared" si="53"/>
        <v>1</v>
      </c>
    </row>
    <row r="515" spans="5:16" x14ac:dyDescent="0.3">
      <c r="E515" s="7">
        <v>510</v>
      </c>
      <c r="F515" s="10">
        <f>DATE(YEAR(F514),MONTH(F514)+IF($B$9="Monthly",1,0),DAY(F514)+IF($B$9="Biweekly",14,0))</f>
        <v>60753</v>
      </c>
      <c r="G515" s="8">
        <f t="shared" si="54"/>
        <v>1.0286222043657271E-8</v>
      </c>
      <c r="H515" s="8">
        <f t="shared" si="49"/>
        <v>0</v>
      </c>
      <c r="I515" s="8">
        <v>0</v>
      </c>
      <c r="J515" s="8">
        <v>0</v>
      </c>
      <c r="K515" s="8">
        <f t="shared" si="50"/>
        <v>0</v>
      </c>
      <c r="L515" s="8">
        <f t="shared" si="51"/>
        <v>-5.5717036069810216E-11</v>
      </c>
      <c r="M515" s="8">
        <f>G515*$C$10*$B$8</f>
        <v>5.5717036069810216E-11</v>
      </c>
      <c r="N515" s="8">
        <f t="shared" si="52"/>
        <v>1.0341939079727082E-8</v>
      </c>
      <c r="O515" s="8">
        <f t="shared" si="55"/>
        <v>1148696.0621280719</v>
      </c>
      <c r="P515" s="2">
        <f t="shared" si="53"/>
        <v>1</v>
      </c>
    </row>
    <row r="516" spans="5:16" x14ac:dyDescent="0.3">
      <c r="E516" s="7">
        <v>511</v>
      </c>
      <c r="F516" s="10">
        <f>DATE(YEAR(F515),MONTH(F515)+IF($B$9="Monthly",1,0),DAY(F515)+IF($B$9="Biweekly",14,0))</f>
        <v>60784</v>
      </c>
      <c r="G516" s="8">
        <f t="shared" si="54"/>
        <v>1.0341939079727082E-8</v>
      </c>
      <c r="H516" s="8">
        <f t="shared" si="49"/>
        <v>0</v>
      </c>
      <c r="I516" s="8">
        <v>0</v>
      </c>
      <c r="J516" s="8">
        <v>0</v>
      </c>
      <c r="K516" s="8">
        <f t="shared" si="50"/>
        <v>0</v>
      </c>
      <c r="L516" s="8">
        <f t="shared" si="51"/>
        <v>-5.6018836681855026E-11</v>
      </c>
      <c r="M516" s="8">
        <f>G516*$C$10*$B$8</f>
        <v>5.6018836681855026E-11</v>
      </c>
      <c r="N516" s="8">
        <f t="shared" si="52"/>
        <v>1.0397957916408937E-8</v>
      </c>
      <c r="O516" s="8">
        <f t="shared" si="55"/>
        <v>1148696.0621280719</v>
      </c>
      <c r="P516" s="2">
        <f t="shared" si="53"/>
        <v>1</v>
      </c>
    </row>
    <row r="517" spans="5:16" x14ac:dyDescent="0.3">
      <c r="E517" s="7">
        <v>512</v>
      </c>
      <c r="F517" s="10">
        <f>DATE(YEAR(F516),MONTH(F516)+IF($B$9="Monthly",1,0),DAY(F516)+IF($B$9="Biweekly",14,0))</f>
        <v>60814</v>
      </c>
      <c r="G517" s="8">
        <f t="shared" si="54"/>
        <v>1.0397957916408937E-8</v>
      </c>
      <c r="H517" s="8">
        <f t="shared" si="49"/>
        <v>0</v>
      </c>
      <c r="I517" s="8">
        <v>0</v>
      </c>
      <c r="J517" s="8">
        <v>0</v>
      </c>
      <c r="K517" s="8">
        <f t="shared" si="50"/>
        <v>0</v>
      </c>
      <c r="L517" s="8">
        <f t="shared" si="51"/>
        <v>-5.6322272047215074E-11</v>
      </c>
      <c r="M517" s="8">
        <f>G517*$C$10*$B$8</f>
        <v>5.6322272047215074E-11</v>
      </c>
      <c r="N517" s="8">
        <f t="shared" si="52"/>
        <v>1.0454280188456152E-8</v>
      </c>
      <c r="O517" s="8">
        <f t="shared" si="55"/>
        <v>1148696.0621280719</v>
      </c>
      <c r="P517" s="2">
        <f t="shared" si="53"/>
        <v>1</v>
      </c>
    </row>
    <row r="518" spans="5:16" x14ac:dyDescent="0.3">
      <c r="E518" s="7">
        <v>513</v>
      </c>
      <c r="F518" s="10">
        <f>DATE(YEAR(F517),MONTH(F517)+IF($B$9="Monthly",1,0),DAY(F517)+IF($B$9="Biweekly",14,0))</f>
        <v>60845</v>
      </c>
      <c r="G518" s="8">
        <f t="shared" si="54"/>
        <v>1.0454280188456152E-8</v>
      </c>
      <c r="H518" s="8">
        <f t="shared" si="49"/>
        <v>0</v>
      </c>
      <c r="I518" s="8">
        <v>0</v>
      </c>
      <c r="J518" s="8">
        <v>0</v>
      </c>
      <c r="K518" s="8">
        <f t="shared" si="50"/>
        <v>0</v>
      </c>
      <c r="L518" s="8">
        <f t="shared" si="51"/>
        <v>-5.6627351020804159E-11</v>
      </c>
      <c r="M518" s="8">
        <f>G518*$C$10*$B$8</f>
        <v>5.6627351020804159E-11</v>
      </c>
      <c r="N518" s="8">
        <f t="shared" si="52"/>
        <v>1.0510907539476956E-8</v>
      </c>
      <c r="O518" s="8">
        <f t="shared" si="55"/>
        <v>1148696.0621280719</v>
      </c>
      <c r="P518" s="2">
        <f t="shared" si="53"/>
        <v>1</v>
      </c>
    </row>
    <row r="519" spans="5:16" x14ac:dyDescent="0.3">
      <c r="E519" s="7">
        <v>514</v>
      </c>
      <c r="F519" s="10">
        <f>DATE(YEAR(F518),MONTH(F518)+IF($B$9="Monthly",1,0),DAY(F518)+IF($B$9="Biweekly",14,0))</f>
        <v>60876</v>
      </c>
      <c r="G519" s="8">
        <f t="shared" si="54"/>
        <v>1.0510907539476956E-8</v>
      </c>
      <c r="H519" s="8">
        <f t="shared" ref="H519:H582" si="56">IF(G519&gt;1,-PMT($B$8*$C$10,$B$7/$C$10,$G$6,0),0)</f>
        <v>0</v>
      </c>
      <c r="I519" s="8">
        <v>0</v>
      </c>
      <c r="J519" s="8">
        <v>0</v>
      </c>
      <c r="K519" s="8">
        <f t="shared" ref="K519:K582" si="57">H519+I519+J519</f>
        <v>0</v>
      </c>
      <c r="L519" s="8">
        <f t="shared" ref="L519:L582" si="58">K519-M519</f>
        <v>-5.6934082505500175E-11</v>
      </c>
      <c r="M519" s="8">
        <f>G519*$C$10*$B$8</f>
        <v>5.6934082505500175E-11</v>
      </c>
      <c r="N519" s="8">
        <f t="shared" ref="N519:N582" si="59">G519-L519</f>
        <v>1.0567841621982455E-8</v>
      </c>
      <c r="O519" s="8">
        <f t="shared" si="55"/>
        <v>1148696.0621280719</v>
      </c>
      <c r="P519" s="2">
        <f t="shared" ref="P519:P582" si="60">IF(N519&gt;0,1,0)</f>
        <v>1</v>
      </c>
    </row>
    <row r="520" spans="5:16" x14ac:dyDescent="0.3">
      <c r="E520" s="7">
        <v>515</v>
      </c>
      <c r="F520" s="10">
        <f>DATE(YEAR(F519),MONTH(F519)+IF($B$9="Monthly",1,0),DAY(F519)+IF($B$9="Biweekly",14,0))</f>
        <v>60906</v>
      </c>
      <c r="G520" s="8">
        <f t="shared" ref="G520:G583" si="61">N519</f>
        <v>1.0567841621982455E-8</v>
      </c>
      <c r="H520" s="8">
        <f t="shared" si="56"/>
        <v>0</v>
      </c>
      <c r="I520" s="8">
        <v>0</v>
      </c>
      <c r="J520" s="8">
        <v>0</v>
      </c>
      <c r="K520" s="8">
        <f t="shared" si="57"/>
        <v>0</v>
      </c>
      <c r="L520" s="8">
        <f t="shared" si="58"/>
        <v>-5.724247545240497E-11</v>
      </c>
      <c r="M520" s="8">
        <f>G520*$C$10*$B$8</f>
        <v>5.724247545240497E-11</v>
      </c>
      <c r="N520" s="8">
        <f t="shared" si="59"/>
        <v>1.062508409743486E-8</v>
      </c>
      <c r="O520" s="8">
        <f t="shared" ref="O520:O583" si="62">M520+O519</f>
        <v>1148696.0621280719</v>
      </c>
      <c r="P520" s="2">
        <f t="shared" si="60"/>
        <v>1</v>
      </c>
    </row>
    <row r="521" spans="5:16" x14ac:dyDescent="0.3">
      <c r="E521" s="7">
        <v>516</v>
      </c>
      <c r="F521" s="10">
        <f>DATE(YEAR(F520),MONTH(F520)+IF($B$9="Monthly",1,0),DAY(F520)+IF($B$9="Biweekly",14,0))</f>
        <v>60937</v>
      </c>
      <c r="G521" s="8">
        <f t="shared" si="61"/>
        <v>1.062508409743486E-8</v>
      </c>
      <c r="H521" s="8">
        <f t="shared" si="56"/>
        <v>0</v>
      </c>
      <c r="I521" s="8">
        <v>0</v>
      </c>
      <c r="J521" s="8">
        <v>0</v>
      </c>
      <c r="K521" s="8">
        <f t="shared" si="57"/>
        <v>0</v>
      </c>
      <c r="L521" s="8">
        <f t="shared" si="58"/>
        <v>-5.7552538861105489E-11</v>
      </c>
      <c r="M521" s="8">
        <f>G521*$C$10*$B$8</f>
        <v>5.7552538861105489E-11</v>
      </c>
      <c r="N521" s="8">
        <f t="shared" si="59"/>
        <v>1.0682636636295964E-8</v>
      </c>
      <c r="O521" s="8">
        <f t="shared" si="62"/>
        <v>1148696.0621280719</v>
      </c>
      <c r="P521" s="2">
        <f t="shared" si="60"/>
        <v>1</v>
      </c>
    </row>
    <row r="522" spans="5:16" x14ac:dyDescent="0.3">
      <c r="E522" s="7">
        <v>517</v>
      </c>
      <c r="F522" s="10">
        <f>DATE(YEAR(F521),MONTH(F521)+IF($B$9="Monthly",1,0),DAY(F521)+IF($B$9="Biweekly",14,0))</f>
        <v>60967</v>
      </c>
      <c r="G522" s="8">
        <f t="shared" si="61"/>
        <v>1.0682636636295964E-8</v>
      </c>
      <c r="H522" s="8">
        <f t="shared" si="56"/>
        <v>0</v>
      </c>
      <c r="I522" s="8">
        <v>0</v>
      </c>
      <c r="J522" s="8">
        <v>0</v>
      </c>
      <c r="K522" s="8">
        <f t="shared" si="57"/>
        <v>0</v>
      </c>
      <c r="L522" s="8">
        <f t="shared" si="58"/>
        <v>-5.7864281779936473E-11</v>
      </c>
      <c r="M522" s="8">
        <f>G522*$C$10*$B$8</f>
        <v>5.7864281779936473E-11</v>
      </c>
      <c r="N522" s="8">
        <f t="shared" si="59"/>
        <v>1.0740500918075901E-8</v>
      </c>
      <c r="O522" s="8">
        <f t="shared" si="62"/>
        <v>1148696.0621280719</v>
      </c>
      <c r="P522" s="2">
        <f t="shared" si="60"/>
        <v>1</v>
      </c>
    </row>
    <row r="523" spans="5:16" x14ac:dyDescent="0.3">
      <c r="E523" s="7">
        <v>518</v>
      </c>
      <c r="F523" s="10">
        <f>DATE(YEAR(F522),MONTH(F522)+IF($B$9="Monthly",1,0),DAY(F522)+IF($B$9="Biweekly",14,0))</f>
        <v>60998</v>
      </c>
      <c r="G523" s="8">
        <f t="shared" si="61"/>
        <v>1.0740500918075901E-8</v>
      </c>
      <c r="H523" s="8">
        <f t="shared" si="56"/>
        <v>0</v>
      </c>
      <c r="I523" s="8">
        <v>0</v>
      </c>
      <c r="J523" s="8">
        <v>0</v>
      </c>
      <c r="K523" s="8">
        <f t="shared" si="57"/>
        <v>0</v>
      </c>
      <c r="L523" s="8">
        <f t="shared" si="58"/>
        <v>-5.8177713306244465E-11</v>
      </c>
      <c r="M523" s="8">
        <f>G523*$C$10*$B$8</f>
        <v>5.8177713306244465E-11</v>
      </c>
      <c r="N523" s="8">
        <f t="shared" si="59"/>
        <v>1.0798678631382145E-8</v>
      </c>
      <c r="O523" s="8">
        <f t="shared" si="62"/>
        <v>1148696.0621280719</v>
      </c>
      <c r="P523" s="2">
        <f t="shared" si="60"/>
        <v>1</v>
      </c>
    </row>
    <row r="524" spans="5:16" x14ac:dyDescent="0.3">
      <c r="E524" s="7">
        <v>519</v>
      </c>
      <c r="F524" s="10">
        <f>DATE(YEAR(F523),MONTH(F523)+IF($B$9="Monthly",1,0),DAY(F523)+IF($B$9="Biweekly",14,0))</f>
        <v>61029</v>
      </c>
      <c r="G524" s="8">
        <f t="shared" si="61"/>
        <v>1.0798678631382145E-8</v>
      </c>
      <c r="H524" s="8">
        <f t="shared" si="56"/>
        <v>0</v>
      </c>
      <c r="I524" s="8">
        <v>0</v>
      </c>
      <c r="J524" s="8">
        <v>0</v>
      </c>
      <c r="K524" s="8">
        <f t="shared" si="57"/>
        <v>0</v>
      </c>
      <c r="L524" s="8">
        <f t="shared" si="58"/>
        <v>-5.8492842586653288E-11</v>
      </c>
      <c r="M524" s="8">
        <f>G524*$C$10*$B$8</f>
        <v>5.8492842586653288E-11</v>
      </c>
      <c r="N524" s="8">
        <f t="shared" si="59"/>
        <v>1.0857171473968799E-8</v>
      </c>
      <c r="O524" s="8">
        <f t="shared" si="62"/>
        <v>1148696.0621280719</v>
      </c>
      <c r="P524" s="2">
        <f t="shared" si="60"/>
        <v>1</v>
      </c>
    </row>
    <row r="525" spans="5:16" x14ac:dyDescent="0.3">
      <c r="E525" s="7">
        <v>520</v>
      </c>
      <c r="F525" s="10">
        <f>DATE(YEAR(F524),MONTH(F524)+IF($B$9="Monthly",1,0),DAY(F524)+IF($B$9="Biweekly",14,0))</f>
        <v>61057</v>
      </c>
      <c r="G525" s="8">
        <f t="shared" si="61"/>
        <v>1.0857171473968799E-8</v>
      </c>
      <c r="H525" s="8">
        <f t="shared" si="56"/>
        <v>0</v>
      </c>
      <c r="I525" s="8">
        <v>0</v>
      </c>
      <c r="J525" s="8">
        <v>0</v>
      </c>
      <c r="K525" s="8">
        <f t="shared" si="57"/>
        <v>0</v>
      </c>
      <c r="L525" s="8">
        <f t="shared" si="58"/>
        <v>-5.8809678817330995E-11</v>
      </c>
      <c r="M525" s="8">
        <f>G525*$C$10*$B$8</f>
        <v>5.8809678817330995E-11</v>
      </c>
      <c r="N525" s="8">
        <f t="shared" si="59"/>
        <v>1.0915981152786129E-8</v>
      </c>
      <c r="O525" s="8">
        <f t="shared" si="62"/>
        <v>1148696.0621280719</v>
      </c>
      <c r="P525" s="2">
        <f t="shared" si="60"/>
        <v>1</v>
      </c>
    </row>
    <row r="526" spans="5:16" x14ac:dyDescent="0.3">
      <c r="E526" s="7">
        <v>521</v>
      </c>
      <c r="F526" s="10">
        <f>DATE(YEAR(F525),MONTH(F525)+IF($B$9="Monthly",1,0),DAY(F525)+IF($B$9="Biweekly",14,0))</f>
        <v>61088</v>
      </c>
      <c r="G526" s="8">
        <f t="shared" si="61"/>
        <v>1.0915981152786129E-8</v>
      </c>
      <c r="H526" s="8">
        <f t="shared" si="56"/>
        <v>0</v>
      </c>
      <c r="I526" s="8">
        <v>0</v>
      </c>
      <c r="J526" s="8">
        <v>0</v>
      </c>
      <c r="K526" s="8">
        <f t="shared" si="57"/>
        <v>0</v>
      </c>
      <c r="L526" s="8">
        <f t="shared" si="58"/>
        <v>-5.9128231244258202E-11</v>
      </c>
      <c r="M526" s="8">
        <f>G526*$C$10*$B$8</f>
        <v>5.9128231244258202E-11</v>
      </c>
      <c r="N526" s="8">
        <f t="shared" si="59"/>
        <v>1.0975109384030387E-8</v>
      </c>
      <c r="O526" s="8">
        <f t="shared" si="62"/>
        <v>1148696.0621280719</v>
      </c>
      <c r="P526" s="2">
        <f t="shared" si="60"/>
        <v>1</v>
      </c>
    </row>
    <row r="527" spans="5:16" x14ac:dyDescent="0.3">
      <c r="E527" s="7">
        <v>522</v>
      </c>
      <c r="F527" s="10">
        <f>DATE(YEAR(F526),MONTH(F526)+IF($B$9="Monthly",1,0),DAY(F526)+IF($B$9="Biweekly",14,0))</f>
        <v>61118</v>
      </c>
      <c r="G527" s="8">
        <f t="shared" si="61"/>
        <v>1.0975109384030387E-8</v>
      </c>
      <c r="H527" s="8">
        <f t="shared" si="56"/>
        <v>0</v>
      </c>
      <c r="I527" s="8">
        <v>0</v>
      </c>
      <c r="J527" s="8">
        <v>0</v>
      </c>
      <c r="K527" s="8">
        <f t="shared" si="57"/>
        <v>0</v>
      </c>
      <c r="L527" s="8">
        <f t="shared" si="58"/>
        <v>-5.9448509163497933E-11</v>
      </c>
      <c r="M527" s="8">
        <f>G527*$C$10*$B$8</f>
        <v>5.9448509163497933E-11</v>
      </c>
      <c r="N527" s="8">
        <f t="shared" si="59"/>
        <v>1.1034557893193886E-8</v>
      </c>
      <c r="O527" s="8">
        <f t="shared" si="62"/>
        <v>1148696.0621280719</v>
      </c>
      <c r="P527" s="2">
        <f t="shared" si="60"/>
        <v>1</v>
      </c>
    </row>
    <row r="528" spans="5:16" x14ac:dyDescent="0.3">
      <c r="E528" s="7">
        <v>523</v>
      </c>
      <c r="F528" s="10">
        <f>DATE(YEAR(F527),MONTH(F527)+IF($B$9="Monthly",1,0),DAY(F527)+IF($B$9="Biweekly",14,0))</f>
        <v>61149</v>
      </c>
      <c r="G528" s="8">
        <f t="shared" si="61"/>
        <v>1.1034557893193886E-8</v>
      </c>
      <c r="H528" s="8">
        <f t="shared" si="56"/>
        <v>0</v>
      </c>
      <c r="I528" s="8">
        <v>0</v>
      </c>
      <c r="J528" s="8">
        <v>0</v>
      </c>
      <c r="K528" s="8">
        <f t="shared" si="57"/>
        <v>0</v>
      </c>
      <c r="L528" s="8">
        <f t="shared" si="58"/>
        <v>-5.9770521921466873E-11</v>
      </c>
      <c r="M528" s="8">
        <f>G528*$C$10*$B$8</f>
        <v>5.9770521921466873E-11</v>
      </c>
      <c r="N528" s="8">
        <f t="shared" si="59"/>
        <v>1.1094328415115353E-8</v>
      </c>
      <c r="O528" s="8">
        <f t="shared" si="62"/>
        <v>1148696.0621280719</v>
      </c>
      <c r="P528" s="2">
        <f t="shared" si="60"/>
        <v>1</v>
      </c>
    </row>
    <row r="529" spans="5:16" x14ac:dyDescent="0.3">
      <c r="E529" s="7">
        <v>524</v>
      </c>
      <c r="F529" s="10">
        <f>DATE(YEAR(F528),MONTH(F528)+IF($B$9="Monthly",1,0),DAY(F528)+IF($B$9="Biweekly",14,0))</f>
        <v>61179</v>
      </c>
      <c r="G529" s="8">
        <f t="shared" si="61"/>
        <v>1.1094328415115353E-8</v>
      </c>
      <c r="H529" s="8">
        <f t="shared" si="56"/>
        <v>0</v>
      </c>
      <c r="I529" s="8">
        <v>0</v>
      </c>
      <c r="J529" s="8">
        <v>0</v>
      </c>
      <c r="K529" s="8">
        <f t="shared" si="57"/>
        <v>0</v>
      </c>
      <c r="L529" s="8">
        <f t="shared" si="58"/>
        <v>-6.0094278915208162E-11</v>
      </c>
      <c r="M529" s="8">
        <f>G529*$C$10*$B$8</f>
        <v>6.0094278915208162E-11</v>
      </c>
      <c r="N529" s="8">
        <f t="shared" si="59"/>
        <v>1.1154422694030561E-8</v>
      </c>
      <c r="O529" s="8">
        <f t="shared" si="62"/>
        <v>1148696.0621280719</v>
      </c>
      <c r="P529" s="2">
        <f t="shared" si="60"/>
        <v>1</v>
      </c>
    </row>
    <row r="530" spans="5:16" x14ac:dyDescent="0.3">
      <c r="E530" s="7">
        <v>525</v>
      </c>
      <c r="F530" s="10">
        <f>DATE(YEAR(F529),MONTH(F529)+IF($B$9="Monthly",1,0),DAY(F529)+IF($B$9="Biweekly",14,0))</f>
        <v>61210</v>
      </c>
      <c r="G530" s="8">
        <f t="shared" si="61"/>
        <v>1.1154422694030561E-8</v>
      </c>
      <c r="H530" s="8">
        <f t="shared" si="56"/>
        <v>0</v>
      </c>
      <c r="I530" s="8">
        <v>0</v>
      </c>
      <c r="J530" s="8">
        <v>0</v>
      </c>
      <c r="K530" s="8">
        <f t="shared" si="57"/>
        <v>0</v>
      </c>
      <c r="L530" s="8">
        <f t="shared" si="58"/>
        <v>-6.0419789592665536E-11</v>
      </c>
      <c r="M530" s="8">
        <f>G530*$C$10*$B$8</f>
        <v>6.0419789592665536E-11</v>
      </c>
      <c r="N530" s="8">
        <f t="shared" si="59"/>
        <v>1.1214842483623226E-8</v>
      </c>
      <c r="O530" s="8">
        <f t="shared" si="62"/>
        <v>1148696.0621280719</v>
      </c>
      <c r="P530" s="2">
        <f t="shared" si="60"/>
        <v>1</v>
      </c>
    </row>
    <row r="531" spans="5:16" x14ac:dyDescent="0.3">
      <c r="E531" s="7">
        <v>526</v>
      </c>
      <c r="F531" s="10">
        <f>DATE(YEAR(F530),MONTH(F530)+IF($B$9="Monthly",1,0),DAY(F530)+IF($B$9="Biweekly",14,0))</f>
        <v>61241</v>
      </c>
      <c r="G531" s="8">
        <f t="shared" si="61"/>
        <v>1.1214842483623226E-8</v>
      </c>
      <c r="H531" s="8">
        <f t="shared" si="56"/>
        <v>0</v>
      </c>
      <c r="I531" s="8">
        <v>0</v>
      </c>
      <c r="J531" s="8">
        <v>0</v>
      </c>
      <c r="K531" s="8">
        <f t="shared" si="57"/>
        <v>0</v>
      </c>
      <c r="L531" s="8">
        <f t="shared" si="58"/>
        <v>-6.0747063452959142E-11</v>
      </c>
      <c r="M531" s="8">
        <f>G531*$C$10*$B$8</f>
        <v>6.0747063452959142E-11</v>
      </c>
      <c r="N531" s="8">
        <f t="shared" si="59"/>
        <v>1.1275589547076185E-8</v>
      </c>
      <c r="O531" s="8">
        <f t="shared" si="62"/>
        <v>1148696.0621280719</v>
      </c>
      <c r="P531" s="2">
        <f t="shared" si="60"/>
        <v>1</v>
      </c>
    </row>
    <row r="532" spans="5:16" x14ac:dyDescent="0.3">
      <c r="E532" s="7">
        <v>527</v>
      </c>
      <c r="F532" s="10">
        <f>DATE(YEAR(F531),MONTH(F531)+IF($B$9="Monthly",1,0),DAY(F531)+IF($B$9="Biweekly",14,0))</f>
        <v>61271</v>
      </c>
      <c r="G532" s="8">
        <f t="shared" si="61"/>
        <v>1.1275589547076185E-8</v>
      </c>
      <c r="H532" s="8">
        <f t="shared" si="56"/>
        <v>0</v>
      </c>
      <c r="I532" s="8">
        <v>0</v>
      </c>
      <c r="J532" s="8">
        <v>0</v>
      </c>
      <c r="K532" s="8">
        <f t="shared" si="57"/>
        <v>0</v>
      </c>
      <c r="L532" s="8">
        <f t="shared" si="58"/>
        <v>-6.1076110046662668E-11</v>
      </c>
      <c r="M532" s="8">
        <f>G532*$C$10*$B$8</f>
        <v>6.1076110046662668E-11</v>
      </c>
      <c r="N532" s="8">
        <f t="shared" si="59"/>
        <v>1.1336665657122847E-8</v>
      </c>
      <c r="O532" s="8">
        <f t="shared" si="62"/>
        <v>1148696.0621280719</v>
      </c>
      <c r="P532" s="2">
        <f t="shared" si="60"/>
        <v>1</v>
      </c>
    </row>
    <row r="533" spans="5:16" x14ac:dyDescent="0.3">
      <c r="E533" s="7">
        <v>528</v>
      </c>
      <c r="F533" s="10">
        <f>DATE(YEAR(F532),MONTH(F532)+IF($B$9="Monthly",1,0),DAY(F532)+IF($B$9="Biweekly",14,0))</f>
        <v>61302</v>
      </c>
      <c r="G533" s="8">
        <f t="shared" si="61"/>
        <v>1.1336665657122847E-8</v>
      </c>
      <c r="H533" s="8">
        <f t="shared" si="56"/>
        <v>0</v>
      </c>
      <c r="I533" s="8">
        <v>0</v>
      </c>
      <c r="J533" s="8">
        <v>0</v>
      </c>
      <c r="K533" s="8">
        <f t="shared" si="57"/>
        <v>0</v>
      </c>
      <c r="L533" s="8">
        <f t="shared" si="58"/>
        <v>-6.1406938976082081E-11</v>
      </c>
      <c r="M533" s="8">
        <f>G533*$C$10*$B$8</f>
        <v>6.1406938976082081E-11</v>
      </c>
      <c r="N533" s="8">
        <f t="shared" si="59"/>
        <v>1.1398072596098929E-8</v>
      </c>
      <c r="O533" s="8">
        <f t="shared" si="62"/>
        <v>1148696.0621280719</v>
      </c>
      <c r="P533" s="2">
        <f t="shared" si="60"/>
        <v>1</v>
      </c>
    </row>
    <row r="534" spans="5:16" x14ac:dyDescent="0.3">
      <c r="E534" s="7">
        <v>529</v>
      </c>
      <c r="F534" s="10">
        <f>DATE(YEAR(F533),MONTH(F533)+IF($B$9="Monthly",1,0),DAY(F533)+IF($B$9="Biweekly",14,0))</f>
        <v>61332</v>
      </c>
      <c r="G534" s="8">
        <f t="shared" si="61"/>
        <v>1.1398072596098929E-8</v>
      </c>
      <c r="H534" s="8">
        <f t="shared" si="56"/>
        <v>0</v>
      </c>
      <c r="I534" s="8">
        <v>0</v>
      </c>
      <c r="J534" s="8">
        <v>0</v>
      </c>
      <c r="K534" s="8">
        <f t="shared" si="57"/>
        <v>0</v>
      </c>
      <c r="L534" s="8">
        <f t="shared" si="58"/>
        <v>-6.1739559895535854E-11</v>
      </c>
      <c r="M534" s="8">
        <f>G534*$C$10*$B$8</f>
        <v>6.1739559895535854E-11</v>
      </c>
      <c r="N534" s="8">
        <f t="shared" si="59"/>
        <v>1.1459812155994466E-8</v>
      </c>
      <c r="O534" s="8">
        <f t="shared" si="62"/>
        <v>1148696.0621280719</v>
      </c>
      <c r="P534" s="2">
        <f t="shared" si="60"/>
        <v>1</v>
      </c>
    </row>
    <row r="535" spans="5:16" x14ac:dyDescent="0.3">
      <c r="E535" s="7">
        <v>530</v>
      </c>
      <c r="F535" s="10">
        <f>DATE(YEAR(F534),MONTH(F534)+IF($B$9="Monthly",1,0),DAY(F534)+IF($B$9="Biweekly",14,0))</f>
        <v>61363</v>
      </c>
      <c r="G535" s="8">
        <f t="shared" si="61"/>
        <v>1.1459812155994466E-8</v>
      </c>
      <c r="H535" s="8">
        <f t="shared" si="56"/>
        <v>0</v>
      </c>
      <c r="I535" s="8">
        <v>0</v>
      </c>
      <c r="J535" s="8">
        <v>0</v>
      </c>
      <c r="K535" s="8">
        <f t="shared" si="57"/>
        <v>0</v>
      </c>
      <c r="L535" s="8">
        <f t="shared" si="58"/>
        <v>-6.207398251163668E-11</v>
      </c>
      <c r="M535" s="8">
        <f>G535*$C$10*$B$8</f>
        <v>6.207398251163668E-11</v>
      </c>
      <c r="N535" s="8">
        <f t="shared" si="59"/>
        <v>1.1521886138506102E-8</v>
      </c>
      <c r="O535" s="8">
        <f t="shared" si="62"/>
        <v>1148696.0621280719</v>
      </c>
      <c r="P535" s="2">
        <f t="shared" si="60"/>
        <v>1</v>
      </c>
    </row>
    <row r="536" spans="5:16" x14ac:dyDescent="0.3">
      <c r="E536" s="7">
        <v>531</v>
      </c>
      <c r="F536" s="10">
        <f>DATE(YEAR(F535),MONTH(F535)+IF($B$9="Monthly",1,0),DAY(F535)+IF($B$9="Biweekly",14,0))</f>
        <v>61394</v>
      </c>
      <c r="G536" s="8">
        <f t="shared" si="61"/>
        <v>1.1521886138506102E-8</v>
      </c>
      <c r="H536" s="8">
        <f t="shared" si="56"/>
        <v>0</v>
      </c>
      <c r="I536" s="8">
        <v>0</v>
      </c>
      <c r="J536" s="8">
        <v>0</v>
      </c>
      <c r="K536" s="8">
        <f t="shared" si="57"/>
        <v>0</v>
      </c>
      <c r="L536" s="8">
        <f t="shared" si="58"/>
        <v>-6.241021658357471E-11</v>
      </c>
      <c r="M536" s="8">
        <f>G536*$C$10*$B$8</f>
        <v>6.241021658357471E-11</v>
      </c>
      <c r="N536" s="8">
        <f t="shared" si="59"/>
        <v>1.1584296355089676E-8</v>
      </c>
      <c r="O536" s="8">
        <f t="shared" si="62"/>
        <v>1148696.0621280719</v>
      </c>
      <c r="P536" s="2">
        <f t="shared" si="60"/>
        <v>1</v>
      </c>
    </row>
    <row r="537" spans="5:16" x14ac:dyDescent="0.3">
      <c r="E537" s="7">
        <v>532</v>
      </c>
      <c r="F537" s="10">
        <f>DATE(YEAR(F536),MONTH(F536)+IF($B$9="Monthly",1,0),DAY(F536)+IF($B$9="Biweekly",14,0))</f>
        <v>61423</v>
      </c>
      <c r="G537" s="8">
        <f t="shared" si="61"/>
        <v>1.1584296355089676E-8</v>
      </c>
      <c r="H537" s="8">
        <f t="shared" si="56"/>
        <v>0</v>
      </c>
      <c r="I537" s="8">
        <v>0</v>
      </c>
      <c r="J537" s="8">
        <v>0</v>
      </c>
      <c r="K537" s="8">
        <f t="shared" si="57"/>
        <v>0</v>
      </c>
      <c r="L537" s="8">
        <f t="shared" si="58"/>
        <v>-6.2748271923402417E-11</v>
      </c>
      <c r="M537" s="8">
        <f>G537*$C$10*$B$8</f>
        <v>6.2748271923402417E-11</v>
      </c>
      <c r="N537" s="8">
        <f t="shared" si="59"/>
        <v>1.1647044627013078E-8</v>
      </c>
      <c r="O537" s="8">
        <f t="shared" si="62"/>
        <v>1148696.0621280719</v>
      </c>
      <c r="P537" s="2">
        <f t="shared" si="60"/>
        <v>1</v>
      </c>
    </row>
    <row r="538" spans="5:16" x14ac:dyDescent="0.3">
      <c r="E538" s="7">
        <v>533</v>
      </c>
      <c r="F538" s="10">
        <f>DATE(YEAR(F537),MONTH(F537)+IF($B$9="Monthly",1,0),DAY(F537)+IF($B$9="Biweekly",14,0))</f>
        <v>61454</v>
      </c>
      <c r="G538" s="8">
        <f t="shared" si="61"/>
        <v>1.1647044627013078E-8</v>
      </c>
      <c r="H538" s="8">
        <f t="shared" si="56"/>
        <v>0</v>
      </c>
      <c r="I538" s="8">
        <v>0</v>
      </c>
      <c r="J538" s="8">
        <v>0</v>
      </c>
      <c r="K538" s="8">
        <f t="shared" si="57"/>
        <v>0</v>
      </c>
      <c r="L538" s="8">
        <f t="shared" si="58"/>
        <v>-6.3088158396320825E-11</v>
      </c>
      <c r="M538" s="8">
        <f>G538*$C$10*$B$8</f>
        <v>6.3088158396320825E-11</v>
      </c>
      <c r="N538" s="8">
        <f t="shared" si="59"/>
        <v>1.1710132785409399E-8</v>
      </c>
      <c r="O538" s="8">
        <f t="shared" si="62"/>
        <v>1148696.0621280719</v>
      </c>
      <c r="P538" s="2">
        <f t="shared" si="60"/>
        <v>1</v>
      </c>
    </row>
    <row r="539" spans="5:16" x14ac:dyDescent="0.3">
      <c r="E539" s="7">
        <v>534</v>
      </c>
      <c r="F539" s="10">
        <f>DATE(YEAR(F538),MONTH(F538)+IF($B$9="Monthly",1,0),DAY(F538)+IF($B$9="Biweekly",14,0))</f>
        <v>61484</v>
      </c>
      <c r="G539" s="8">
        <f t="shared" si="61"/>
        <v>1.1710132785409399E-8</v>
      </c>
      <c r="H539" s="8">
        <f t="shared" si="56"/>
        <v>0</v>
      </c>
      <c r="I539" s="8">
        <v>0</v>
      </c>
      <c r="J539" s="8">
        <v>0</v>
      </c>
      <c r="K539" s="8">
        <f t="shared" si="57"/>
        <v>0</v>
      </c>
      <c r="L539" s="8">
        <f t="shared" si="58"/>
        <v>-6.3429885920967565E-11</v>
      </c>
      <c r="M539" s="8">
        <f>G539*$C$10*$B$8</f>
        <v>6.3429885920967565E-11</v>
      </c>
      <c r="N539" s="8">
        <f t="shared" si="59"/>
        <v>1.1773562671330366E-8</v>
      </c>
      <c r="O539" s="8">
        <f t="shared" si="62"/>
        <v>1148696.0621280719</v>
      </c>
      <c r="P539" s="2">
        <f t="shared" si="60"/>
        <v>1</v>
      </c>
    </row>
    <row r="540" spans="5:16" x14ac:dyDescent="0.3">
      <c r="E540" s="7">
        <v>535</v>
      </c>
      <c r="F540" s="10">
        <f>DATE(YEAR(F539),MONTH(F539)+IF($B$9="Monthly",1,0),DAY(F539)+IF($B$9="Biweekly",14,0))</f>
        <v>61515</v>
      </c>
      <c r="G540" s="8">
        <f t="shared" si="61"/>
        <v>1.1773562671330366E-8</v>
      </c>
      <c r="H540" s="8">
        <f t="shared" si="56"/>
        <v>0</v>
      </c>
      <c r="I540" s="8">
        <v>0</v>
      </c>
      <c r="J540" s="8">
        <v>0</v>
      </c>
      <c r="K540" s="8">
        <f t="shared" si="57"/>
        <v>0</v>
      </c>
      <c r="L540" s="8">
        <f t="shared" si="58"/>
        <v>-6.3773464469706148E-11</v>
      </c>
      <c r="M540" s="8">
        <f>G540*$C$10*$B$8</f>
        <v>6.3773464469706148E-11</v>
      </c>
      <c r="N540" s="8">
        <f t="shared" si="59"/>
        <v>1.1837336135800072E-8</v>
      </c>
      <c r="O540" s="8">
        <f t="shared" si="62"/>
        <v>1148696.0621280719</v>
      </c>
      <c r="P540" s="2">
        <f t="shared" si="60"/>
        <v>1</v>
      </c>
    </row>
    <row r="541" spans="5:16" x14ac:dyDescent="0.3">
      <c r="E541" s="7">
        <v>536</v>
      </c>
      <c r="F541" s="10">
        <f>DATE(YEAR(F540),MONTH(F540)+IF($B$9="Monthly",1,0),DAY(F540)+IF($B$9="Biweekly",14,0))</f>
        <v>61545</v>
      </c>
      <c r="G541" s="8">
        <f t="shared" si="61"/>
        <v>1.1837336135800072E-8</v>
      </c>
      <c r="H541" s="8">
        <f t="shared" si="56"/>
        <v>0</v>
      </c>
      <c r="I541" s="8">
        <v>0</v>
      </c>
      <c r="J541" s="8">
        <v>0</v>
      </c>
      <c r="K541" s="8">
        <f t="shared" si="57"/>
        <v>0</v>
      </c>
      <c r="L541" s="8">
        <f t="shared" si="58"/>
        <v>-6.4118904068917065E-11</v>
      </c>
      <c r="M541" s="8">
        <f>G541*$C$10*$B$8</f>
        <v>6.4118904068917065E-11</v>
      </c>
      <c r="N541" s="8">
        <f t="shared" si="59"/>
        <v>1.190145503986899E-8</v>
      </c>
      <c r="O541" s="8">
        <f t="shared" si="62"/>
        <v>1148696.0621280719</v>
      </c>
      <c r="P541" s="2">
        <f t="shared" si="60"/>
        <v>1</v>
      </c>
    </row>
    <row r="542" spans="5:16" x14ac:dyDescent="0.3">
      <c r="E542" s="7">
        <v>537</v>
      </c>
      <c r="F542" s="10">
        <f>DATE(YEAR(F541),MONTH(F541)+IF($B$9="Monthly",1,0),DAY(F541)+IF($B$9="Biweekly",14,0))</f>
        <v>61576</v>
      </c>
      <c r="G542" s="8">
        <f t="shared" si="61"/>
        <v>1.190145503986899E-8</v>
      </c>
      <c r="H542" s="8">
        <f t="shared" si="56"/>
        <v>0</v>
      </c>
      <c r="I542" s="8">
        <v>0</v>
      </c>
      <c r="J542" s="8">
        <v>0</v>
      </c>
      <c r="K542" s="8">
        <f t="shared" si="57"/>
        <v>0</v>
      </c>
      <c r="L542" s="8">
        <f t="shared" si="58"/>
        <v>-6.4466214799290367E-11</v>
      </c>
      <c r="M542" s="8">
        <f>G542*$C$10*$B$8</f>
        <v>6.4466214799290367E-11</v>
      </c>
      <c r="N542" s="8">
        <f t="shared" si="59"/>
        <v>1.196592125466828E-8</v>
      </c>
      <c r="O542" s="8">
        <f t="shared" si="62"/>
        <v>1148696.0621280719</v>
      </c>
      <c r="P542" s="2">
        <f t="shared" si="60"/>
        <v>1</v>
      </c>
    </row>
    <row r="543" spans="5:16" x14ac:dyDescent="0.3">
      <c r="E543" s="7">
        <v>538</v>
      </c>
      <c r="F543" s="10">
        <f>DATE(YEAR(F542),MONTH(F542)+IF($B$9="Monthly",1,0),DAY(F542)+IF($B$9="Biweekly",14,0))</f>
        <v>61607</v>
      </c>
      <c r="G543" s="8">
        <f t="shared" si="61"/>
        <v>1.196592125466828E-8</v>
      </c>
      <c r="H543" s="8">
        <f t="shared" si="56"/>
        <v>0</v>
      </c>
      <c r="I543" s="8">
        <v>0</v>
      </c>
      <c r="J543" s="8">
        <v>0</v>
      </c>
      <c r="K543" s="8">
        <f t="shared" si="57"/>
        <v>0</v>
      </c>
      <c r="L543" s="8">
        <f t="shared" si="58"/>
        <v>-6.4815406796119851E-11</v>
      </c>
      <c r="M543" s="8">
        <f>G543*$C$10*$B$8</f>
        <v>6.4815406796119851E-11</v>
      </c>
      <c r="N543" s="8">
        <f t="shared" si="59"/>
        <v>1.2030736661464399E-8</v>
      </c>
      <c r="O543" s="8">
        <f t="shared" si="62"/>
        <v>1148696.0621280719</v>
      </c>
      <c r="P543" s="2">
        <f t="shared" si="60"/>
        <v>1</v>
      </c>
    </row>
    <row r="544" spans="5:16" x14ac:dyDescent="0.3">
      <c r="E544" s="7">
        <v>539</v>
      </c>
      <c r="F544" s="10">
        <f>DATE(YEAR(F543),MONTH(F543)+IF($B$9="Monthly",1,0),DAY(F543)+IF($B$9="Biweekly",14,0))</f>
        <v>61637</v>
      </c>
      <c r="G544" s="8">
        <f t="shared" si="61"/>
        <v>1.2030736661464399E-8</v>
      </c>
      <c r="H544" s="8">
        <f t="shared" si="56"/>
        <v>0</v>
      </c>
      <c r="I544" s="8">
        <v>0</v>
      </c>
      <c r="J544" s="8">
        <v>0</v>
      </c>
      <c r="K544" s="8">
        <f t="shared" si="57"/>
        <v>0</v>
      </c>
      <c r="L544" s="8">
        <f t="shared" si="58"/>
        <v>-6.5166490249598825E-11</v>
      </c>
      <c r="M544" s="8">
        <f>G544*$C$10*$B$8</f>
        <v>6.5166490249598825E-11</v>
      </c>
      <c r="N544" s="8">
        <f t="shared" si="59"/>
        <v>1.2095903151713997E-8</v>
      </c>
      <c r="O544" s="8">
        <f t="shared" si="62"/>
        <v>1148696.0621280719</v>
      </c>
      <c r="P544" s="2">
        <f t="shared" si="60"/>
        <v>1</v>
      </c>
    </row>
    <row r="545" spans="5:16" x14ac:dyDescent="0.3">
      <c r="E545" s="7">
        <v>540</v>
      </c>
      <c r="F545" s="10">
        <f>DATE(YEAR(F544),MONTH(F544)+IF($B$9="Monthly",1,0),DAY(F544)+IF($B$9="Biweekly",14,0))</f>
        <v>61668</v>
      </c>
      <c r="G545" s="8">
        <f t="shared" si="61"/>
        <v>1.2095903151713997E-8</v>
      </c>
      <c r="H545" s="8">
        <f t="shared" si="56"/>
        <v>0</v>
      </c>
      <c r="I545" s="8">
        <v>0</v>
      </c>
      <c r="J545" s="8">
        <v>0</v>
      </c>
      <c r="K545" s="8">
        <f t="shared" si="57"/>
        <v>0</v>
      </c>
      <c r="L545" s="8">
        <f t="shared" si="58"/>
        <v>-6.551947540511748E-11</v>
      </c>
      <c r="M545" s="8">
        <f>G545*$C$10*$B$8</f>
        <v>6.551947540511748E-11</v>
      </c>
      <c r="N545" s="8">
        <f t="shared" si="59"/>
        <v>1.2161422627119114E-8</v>
      </c>
      <c r="O545" s="8">
        <f t="shared" si="62"/>
        <v>1148696.0621280719</v>
      </c>
      <c r="P545" s="2">
        <f t="shared" si="60"/>
        <v>1</v>
      </c>
    </row>
    <row r="546" spans="5:16" x14ac:dyDescent="0.3">
      <c r="E546" s="7">
        <v>541</v>
      </c>
      <c r="F546" s="10">
        <f>DATE(YEAR(F545),MONTH(F545)+IF($B$9="Monthly",1,0),DAY(F545)+IF($B$9="Biweekly",14,0))</f>
        <v>61698</v>
      </c>
      <c r="G546" s="8">
        <f t="shared" si="61"/>
        <v>1.2161422627119114E-8</v>
      </c>
      <c r="H546" s="8">
        <f t="shared" si="56"/>
        <v>0</v>
      </c>
      <c r="I546" s="8">
        <v>0</v>
      </c>
      <c r="J546" s="8">
        <v>0</v>
      </c>
      <c r="K546" s="8">
        <f t="shared" si="57"/>
        <v>0</v>
      </c>
      <c r="L546" s="8">
        <f t="shared" si="58"/>
        <v>-6.5874372563561865E-11</v>
      </c>
      <c r="M546" s="8">
        <f>G546*$C$10*$B$8</f>
        <v>6.5874372563561865E-11</v>
      </c>
      <c r="N546" s="8">
        <f t="shared" si="59"/>
        <v>1.2227296999682677E-8</v>
      </c>
      <c r="O546" s="8">
        <f t="shared" si="62"/>
        <v>1148696.0621280719</v>
      </c>
      <c r="P546" s="2">
        <f t="shared" si="60"/>
        <v>1</v>
      </c>
    </row>
    <row r="547" spans="5:16" x14ac:dyDescent="0.3">
      <c r="E547" s="7">
        <v>542</v>
      </c>
      <c r="F547" s="10">
        <f>DATE(YEAR(F546),MONTH(F546)+IF($B$9="Monthly",1,0),DAY(F546)+IF($B$9="Biweekly",14,0))</f>
        <v>61729</v>
      </c>
      <c r="G547" s="8">
        <f t="shared" si="61"/>
        <v>1.2227296999682677E-8</v>
      </c>
      <c r="H547" s="8">
        <f t="shared" si="56"/>
        <v>0</v>
      </c>
      <c r="I547" s="8">
        <v>0</v>
      </c>
      <c r="J547" s="8">
        <v>0</v>
      </c>
      <c r="K547" s="8">
        <f t="shared" si="57"/>
        <v>0</v>
      </c>
      <c r="L547" s="8">
        <f t="shared" si="58"/>
        <v>-6.6231192081614502E-11</v>
      </c>
      <c r="M547" s="8">
        <f>G547*$C$10*$B$8</f>
        <v>6.6231192081614502E-11</v>
      </c>
      <c r="N547" s="8">
        <f t="shared" si="59"/>
        <v>1.2293528191764291E-8</v>
      </c>
      <c r="O547" s="8">
        <f t="shared" si="62"/>
        <v>1148696.0621280719</v>
      </c>
      <c r="P547" s="2">
        <f t="shared" si="60"/>
        <v>1</v>
      </c>
    </row>
    <row r="548" spans="5:16" x14ac:dyDescent="0.3">
      <c r="E548" s="7">
        <v>543</v>
      </c>
      <c r="F548" s="10">
        <f>DATE(YEAR(F547),MONTH(F547)+IF($B$9="Monthly",1,0),DAY(F547)+IF($B$9="Biweekly",14,0))</f>
        <v>61760</v>
      </c>
      <c r="G548" s="8">
        <f t="shared" si="61"/>
        <v>1.2293528191764291E-8</v>
      </c>
      <c r="H548" s="8">
        <f t="shared" si="56"/>
        <v>0</v>
      </c>
      <c r="I548" s="8">
        <v>0</v>
      </c>
      <c r="J548" s="8">
        <v>0</v>
      </c>
      <c r="K548" s="8">
        <f t="shared" si="57"/>
        <v>0</v>
      </c>
      <c r="L548" s="8">
        <f t="shared" si="58"/>
        <v>-6.6589944372056579E-11</v>
      </c>
      <c r="M548" s="8">
        <f>G548*$C$10*$B$8</f>
        <v>6.6589944372056579E-11</v>
      </c>
      <c r="N548" s="8">
        <f t="shared" si="59"/>
        <v>1.2360118136136349E-8</v>
      </c>
      <c r="O548" s="8">
        <f t="shared" si="62"/>
        <v>1148696.0621280719</v>
      </c>
      <c r="P548" s="2">
        <f t="shared" si="60"/>
        <v>1</v>
      </c>
    </row>
    <row r="549" spans="5:16" x14ac:dyDescent="0.3">
      <c r="E549" s="7">
        <v>544</v>
      </c>
      <c r="F549" s="10">
        <f>DATE(YEAR(F548),MONTH(F548)+IF($B$9="Monthly",1,0),DAY(F548)+IF($B$9="Biweekly",14,0))</f>
        <v>61788</v>
      </c>
      <c r="G549" s="8">
        <f t="shared" si="61"/>
        <v>1.2360118136136349E-8</v>
      </c>
      <c r="H549" s="8">
        <f t="shared" si="56"/>
        <v>0</v>
      </c>
      <c r="I549" s="8">
        <v>0</v>
      </c>
      <c r="J549" s="8">
        <v>0</v>
      </c>
      <c r="K549" s="8">
        <f t="shared" si="57"/>
        <v>0</v>
      </c>
      <c r="L549" s="8">
        <f t="shared" si="58"/>
        <v>-6.6950639904071884E-11</v>
      </c>
      <c r="M549" s="8">
        <f>G549*$C$10*$B$8</f>
        <v>6.6950639904071884E-11</v>
      </c>
      <c r="N549" s="8">
        <f t="shared" si="59"/>
        <v>1.2427068776040421E-8</v>
      </c>
      <c r="O549" s="8">
        <f t="shared" si="62"/>
        <v>1148696.0621280719</v>
      </c>
      <c r="P549" s="2">
        <f t="shared" si="60"/>
        <v>1</v>
      </c>
    </row>
    <row r="550" spans="5:16" x14ac:dyDescent="0.3">
      <c r="E550" s="7">
        <v>545</v>
      </c>
      <c r="F550" s="10">
        <f>DATE(YEAR(F549),MONTH(F549)+IF($B$9="Monthly",1,0),DAY(F549)+IF($B$9="Biweekly",14,0))</f>
        <v>61819</v>
      </c>
      <c r="G550" s="8">
        <f t="shared" si="61"/>
        <v>1.2427068776040421E-8</v>
      </c>
      <c r="H550" s="8">
        <f t="shared" si="56"/>
        <v>0</v>
      </c>
      <c r="I550" s="8">
        <v>0</v>
      </c>
      <c r="J550" s="8">
        <v>0</v>
      </c>
      <c r="K550" s="8">
        <f t="shared" si="57"/>
        <v>0</v>
      </c>
      <c r="L550" s="8">
        <f t="shared" si="58"/>
        <v>-6.7313289203552272E-11</v>
      </c>
      <c r="M550" s="8">
        <f>G550*$C$10*$B$8</f>
        <v>6.7313289203552272E-11</v>
      </c>
      <c r="N550" s="8">
        <f t="shared" si="59"/>
        <v>1.2494382065243972E-8</v>
      </c>
      <c r="O550" s="8">
        <f t="shared" si="62"/>
        <v>1148696.0621280719</v>
      </c>
      <c r="P550" s="2">
        <f t="shared" si="60"/>
        <v>1</v>
      </c>
    </row>
    <row r="551" spans="5:16" x14ac:dyDescent="0.3">
      <c r="E551" s="7">
        <v>546</v>
      </c>
      <c r="F551" s="10">
        <f>DATE(YEAR(F550),MONTH(F550)+IF($B$9="Monthly",1,0),DAY(F550)+IF($B$9="Biweekly",14,0))</f>
        <v>61849</v>
      </c>
      <c r="G551" s="8">
        <f t="shared" si="61"/>
        <v>1.2494382065243972E-8</v>
      </c>
      <c r="H551" s="8">
        <f t="shared" si="56"/>
        <v>0</v>
      </c>
      <c r="I551" s="8">
        <v>0</v>
      </c>
      <c r="J551" s="8">
        <v>0</v>
      </c>
      <c r="K551" s="8">
        <f t="shared" si="57"/>
        <v>0</v>
      </c>
      <c r="L551" s="8">
        <f t="shared" si="58"/>
        <v>-6.7677902853404845E-11</v>
      </c>
      <c r="M551" s="8">
        <f>G551*$C$10*$B$8</f>
        <v>6.7677902853404845E-11</v>
      </c>
      <c r="N551" s="8">
        <f t="shared" si="59"/>
        <v>1.2562059968097377E-8</v>
      </c>
      <c r="O551" s="8">
        <f t="shared" si="62"/>
        <v>1148696.0621280719</v>
      </c>
      <c r="P551" s="2">
        <f t="shared" si="60"/>
        <v>1</v>
      </c>
    </row>
    <row r="552" spans="5:16" x14ac:dyDescent="0.3">
      <c r="E552" s="7">
        <v>547</v>
      </c>
      <c r="F552" s="10">
        <f>DATE(YEAR(F551),MONTH(F551)+IF($B$9="Monthly",1,0),DAY(F551)+IF($B$9="Biweekly",14,0))</f>
        <v>61880</v>
      </c>
      <c r="G552" s="8">
        <f t="shared" si="61"/>
        <v>1.2562059968097377E-8</v>
      </c>
      <c r="H552" s="8">
        <f t="shared" si="56"/>
        <v>0</v>
      </c>
      <c r="I552" s="8">
        <v>0</v>
      </c>
      <c r="J552" s="8">
        <v>0</v>
      </c>
      <c r="K552" s="8">
        <f t="shared" si="57"/>
        <v>0</v>
      </c>
      <c r="L552" s="8">
        <f t="shared" si="58"/>
        <v>-6.8044491493860785E-11</v>
      </c>
      <c r="M552" s="8">
        <f>G552*$C$10*$B$8</f>
        <v>6.8044491493860785E-11</v>
      </c>
      <c r="N552" s="8">
        <f t="shared" si="59"/>
        <v>1.2630104459591238E-8</v>
      </c>
      <c r="O552" s="8">
        <f t="shared" si="62"/>
        <v>1148696.0621280719</v>
      </c>
      <c r="P552" s="2">
        <f t="shared" si="60"/>
        <v>1</v>
      </c>
    </row>
    <row r="553" spans="5:16" x14ac:dyDescent="0.3">
      <c r="E553" s="7">
        <v>548</v>
      </c>
      <c r="F553" s="10">
        <f>DATE(YEAR(F552),MONTH(F552)+IF($B$9="Monthly",1,0),DAY(F552)+IF($B$9="Biweekly",14,0))</f>
        <v>61910</v>
      </c>
      <c r="G553" s="8">
        <f t="shared" si="61"/>
        <v>1.2630104459591238E-8</v>
      </c>
      <c r="H553" s="8">
        <f t="shared" si="56"/>
        <v>0</v>
      </c>
      <c r="I553" s="8">
        <v>0</v>
      </c>
      <c r="J553" s="8">
        <v>0</v>
      </c>
      <c r="K553" s="8">
        <f t="shared" si="57"/>
        <v>0</v>
      </c>
      <c r="L553" s="8">
        <f t="shared" si="58"/>
        <v>-6.8413065822785858E-11</v>
      </c>
      <c r="M553" s="8">
        <f>G553*$C$10*$B$8</f>
        <v>6.8413065822785858E-11</v>
      </c>
      <c r="N553" s="8">
        <f t="shared" si="59"/>
        <v>1.2698517525414023E-8</v>
      </c>
      <c r="O553" s="8">
        <f t="shared" si="62"/>
        <v>1148696.0621280719</v>
      </c>
      <c r="P553" s="2">
        <f t="shared" si="60"/>
        <v>1</v>
      </c>
    </row>
    <row r="554" spans="5:16" x14ac:dyDescent="0.3">
      <c r="E554" s="7">
        <v>549</v>
      </c>
      <c r="F554" s="10">
        <f>DATE(YEAR(F553),MONTH(F553)+IF($B$9="Monthly",1,0),DAY(F553)+IF($B$9="Biweekly",14,0))</f>
        <v>61941</v>
      </c>
      <c r="G554" s="8">
        <f t="shared" si="61"/>
        <v>1.2698517525414023E-8</v>
      </c>
      <c r="H554" s="8">
        <f t="shared" si="56"/>
        <v>0</v>
      </c>
      <c r="I554" s="8">
        <v>0</v>
      </c>
      <c r="J554" s="8">
        <v>0</v>
      </c>
      <c r="K554" s="8">
        <f t="shared" si="57"/>
        <v>0</v>
      </c>
      <c r="L554" s="8">
        <f t="shared" si="58"/>
        <v>-6.8783636595992613E-11</v>
      </c>
      <c r="M554" s="8">
        <f>G554*$C$10*$B$8</f>
        <v>6.8783636595992613E-11</v>
      </c>
      <c r="N554" s="8">
        <f t="shared" si="59"/>
        <v>1.2767301162010016E-8</v>
      </c>
      <c r="O554" s="8">
        <f t="shared" si="62"/>
        <v>1148696.0621280719</v>
      </c>
      <c r="P554" s="2">
        <f t="shared" si="60"/>
        <v>1</v>
      </c>
    </row>
    <row r="555" spans="5:16" x14ac:dyDescent="0.3">
      <c r="E555" s="7">
        <v>550</v>
      </c>
      <c r="F555" s="10">
        <f>DATE(YEAR(F554),MONTH(F554)+IF($B$9="Monthly",1,0),DAY(F554)+IF($B$9="Biweekly",14,0))</f>
        <v>61972</v>
      </c>
      <c r="G555" s="8">
        <f t="shared" si="61"/>
        <v>1.2767301162010016E-8</v>
      </c>
      <c r="H555" s="8">
        <f t="shared" si="56"/>
        <v>0</v>
      </c>
      <c r="I555" s="8">
        <v>0</v>
      </c>
      <c r="J555" s="8">
        <v>0</v>
      </c>
      <c r="K555" s="8">
        <f t="shared" si="57"/>
        <v>0</v>
      </c>
      <c r="L555" s="8">
        <f t="shared" si="58"/>
        <v>-6.9156214627554255E-11</v>
      </c>
      <c r="M555" s="8">
        <f>G555*$C$10*$B$8</f>
        <v>6.9156214627554255E-11</v>
      </c>
      <c r="N555" s="8">
        <f t="shared" si="59"/>
        <v>1.2836457376637571E-8</v>
      </c>
      <c r="O555" s="8">
        <f t="shared" si="62"/>
        <v>1148696.0621280719</v>
      </c>
      <c r="P555" s="2">
        <f t="shared" si="60"/>
        <v>1</v>
      </c>
    </row>
    <row r="556" spans="5:16" x14ac:dyDescent="0.3">
      <c r="E556" s="7">
        <v>551</v>
      </c>
      <c r="F556" s="10">
        <f>DATE(YEAR(F555),MONTH(F555)+IF($B$9="Monthly",1,0),DAY(F555)+IF($B$9="Biweekly",14,0))</f>
        <v>62002</v>
      </c>
      <c r="G556" s="8">
        <f t="shared" si="61"/>
        <v>1.2836457376637571E-8</v>
      </c>
      <c r="H556" s="8">
        <f t="shared" si="56"/>
        <v>0</v>
      </c>
      <c r="I556" s="8">
        <v>0</v>
      </c>
      <c r="J556" s="8">
        <v>0</v>
      </c>
      <c r="K556" s="8">
        <f t="shared" si="57"/>
        <v>0</v>
      </c>
      <c r="L556" s="8">
        <f t="shared" si="58"/>
        <v>-6.9530810790120175E-11</v>
      </c>
      <c r="M556" s="8">
        <f>G556*$C$10*$B$8</f>
        <v>6.9530810790120175E-11</v>
      </c>
      <c r="N556" s="8">
        <f t="shared" si="59"/>
        <v>1.2905988187427691E-8</v>
      </c>
      <c r="O556" s="8">
        <f t="shared" si="62"/>
        <v>1148696.0621280719</v>
      </c>
      <c r="P556" s="2">
        <f t="shared" si="60"/>
        <v>1</v>
      </c>
    </row>
    <row r="557" spans="5:16" x14ac:dyDescent="0.3">
      <c r="E557" s="7">
        <v>552</v>
      </c>
      <c r="F557" s="10">
        <f>DATE(YEAR(F556),MONTH(F556)+IF($B$9="Monthly",1,0),DAY(F556)+IF($B$9="Biweekly",14,0))</f>
        <v>62033</v>
      </c>
      <c r="G557" s="8">
        <f t="shared" si="61"/>
        <v>1.2905988187427691E-8</v>
      </c>
      <c r="H557" s="8">
        <f t="shared" si="56"/>
        <v>0</v>
      </c>
      <c r="I557" s="8">
        <v>0</v>
      </c>
      <c r="J557" s="8">
        <v>0</v>
      </c>
      <c r="K557" s="8">
        <f t="shared" si="57"/>
        <v>0</v>
      </c>
      <c r="L557" s="8">
        <f t="shared" si="58"/>
        <v>-6.990743601523332E-11</v>
      </c>
      <c r="M557" s="8">
        <f>G557*$C$10*$B$8</f>
        <v>6.990743601523332E-11</v>
      </c>
      <c r="N557" s="8">
        <f t="shared" si="59"/>
        <v>1.2975895623442925E-8</v>
      </c>
      <c r="O557" s="8">
        <f t="shared" si="62"/>
        <v>1148696.0621280719</v>
      </c>
      <c r="P557" s="2">
        <f t="shared" si="60"/>
        <v>1</v>
      </c>
    </row>
    <row r="558" spans="5:16" x14ac:dyDescent="0.3">
      <c r="E558" s="7">
        <v>553</v>
      </c>
      <c r="F558" s="10">
        <f>DATE(YEAR(F557),MONTH(F557)+IF($B$9="Monthly",1,0),DAY(F557)+IF($B$9="Biweekly",14,0))</f>
        <v>62063</v>
      </c>
      <c r="G558" s="8">
        <f t="shared" si="61"/>
        <v>1.2975895623442925E-8</v>
      </c>
      <c r="H558" s="8">
        <f t="shared" si="56"/>
        <v>0</v>
      </c>
      <c r="I558" s="8">
        <v>0</v>
      </c>
      <c r="J558" s="8">
        <v>0</v>
      </c>
      <c r="K558" s="8">
        <f t="shared" si="57"/>
        <v>0</v>
      </c>
      <c r="L558" s="8">
        <f t="shared" si="58"/>
        <v>-7.0286101293649171E-11</v>
      </c>
      <c r="M558" s="8">
        <f>G558*$C$10*$B$8</f>
        <v>7.0286101293649171E-11</v>
      </c>
      <c r="N558" s="8">
        <f t="shared" si="59"/>
        <v>1.3046181724736575E-8</v>
      </c>
      <c r="O558" s="8">
        <f t="shared" si="62"/>
        <v>1148696.0621280719</v>
      </c>
      <c r="P558" s="2">
        <f t="shared" si="60"/>
        <v>1</v>
      </c>
    </row>
    <row r="559" spans="5:16" x14ac:dyDescent="0.3">
      <c r="E559" s="7">
        <v>554</v>
      </c>
      <c r="F559" s="10">
        <f>DATE(YEAR(F558),MONTH(F558)+IF($B$9="Monthly",1,0),DAY(F558)+IF($B$9="Biweekly",14,0))</f>
        <v>62094</v>
      </c>
      <c r="G559" s="8">
        <f t="shared" si="61"/>
        <v>1.3046181724736575E-8</v>
      </c>
      <c r="H559" s="8">
        <f t="shared" si="56"/>
        <v>0</v>
      </c>
      <c r="I559" s="8">
        <v>0</v>
      </c>
      <c r="J559" s="8">
        <v>0</v>
      </c>
      <c r="K559" s="8">
        <f t="shared" si="57"/>
        <v>0</v>
      </c>
      <c r="L559" s="8">
        <f t="shared" si="58"/>
        <v>-7.0666817675656444E-11</v>
      </c>
      <c r="M559" s="8">
        <f>G559*$C$10*$B$8</f>
        <v>7.0666817675656444E-11</v>
      </c>
      <c r="N559" s="8">
        <f t="shared" si="59"/>
        <v>1.3116848542412231E-8</v>
      </c>
      <c r="O559" s="8">
        <f t="shared" si="62"/>
        <v>1148696.0621280719</v>
      </c>
      <c r="P559" s="2">
        <f t="shared" si="60"/>
        <v>1</v>
      </c>
    </row>
    <row r="560" spans="5:16" x14ac:dyDescent="0.3">
      <c r="E560" s="7">
        <v>555</v>
      </c>
      <c r="F560" s="10">
        <f>DATE(YEAR(F559),MONTH(F559)+IF($B$9="Monthly",1,0),DAY(F559)+IF($B$9="Biweekly",14,0))</f>
        <v>62125</v>
      </c>
      <c r="G560" s="8">
        <f t="shared" si="61"/>
        <v>1.3116848542412231E-8</v>
      </c>
      <c r="H560" s="8">
        <f t="shared" si="56"/>
        <v>0</v>
      </c>
      <c r="I560" s="8">
        <v>0</v>
      </c>
      <c r="J560" s="8">
        <v>0</v>
      </c>
      <c r="K560" s="8">
        <f t="shared" si="57"/>
        <v>0</v>
      </c>
      <c r="L560" s="8">
        <f t="shared" si="58"/>
        <v>-7.1049596271399577E-11</v>
      </c>
      <c r="M560" s="8">
        <f>G560*$C$10*$B$8</f>
        <v>7.1049596271399577E-11</v>
      </c>
      <c r="N560" s="8">
        <f t="shared" si="59"/>
        <v>1.318789813868363E-8</v>
      </c>
      <c r="O560" s="8">
        <f t="shared" si="62"/>
        <v>1148696.0621280719</v>
      </c>
      <c r="P560" s="2">
        <f t="shared" si="60"/>
        <v>1</v>
      </c>
    </row>
    <row r="561" spans="5:16" x14ac:dyDescent="0.3">
      <c r="E561" s="7">
        <v>556</v>
      </c>
      <c r="F561" s="10">
        <f>DATE(YEAR(F560),MONTH(F560)+IF($B$9="Monthly",1,0),DAY(F560)+IF($B$9="Biweekly",14,0))</f>
        <v>62153</v>
      </c>
      <c r="G561" s="8">
        <f t="shared" si="61"/>
        <v>1.318789813868363E-8</v>
      </c>
      <c r="H561" s="8">
        <f t="shared" si="56"/>
        <v>0</v>
      </c>
      <c r="I561" s="8">
        <v>0</v>
      </c>
      <c r="J561" s="8">
        <v>0</v>
      </c>
      <c r="K561" s="8">
        <f t="shared" si="57"/>
        <v>0</v>
      </c>
      <c r="L561" s="8">
        <f t="shared" si="58"/>
        <v>-7.1434448251202992E-11</v>
      </c>
      <c r="M561" s="8">
        <f>G561*$C$10*$B$8</f>
        <v>7.1434448251202992E-11</v>
      </c>
      <c r="N561" s="8">
        <f t="shared" si="59"/>
        <v>1.3259332586934833E-8</v>
      </c>
      <c r="O561" s="8">
        <f t="shared" si="62"/>
        <v>1148696.0621280719</v>
      </c>
      <c r="P561" s="2">
        <f t="shared" si="60"/>
        <v>1</v>
      </c>
    </row>
    <row r="562" spans="5:16" x14ac:dyDescent="0.3">
      <c r="E562" s="7">
        <v>557</v>
      </c>
      <c r="F562" s="10">
        <f>DATE(YEAR(F561),MONTH(F561)+IF($B$9="Monthly",1,0),DAY(F561)+IF($B$9="Biweekly",14,0))</f>
        <v>62184</v>
      </c>
      <c r="G562" s="8">
        <f t="shared" si="61"/>
        <v>1.3259332586934833E-8</v>
      </c>
      <c r="H562" s="8">
        <f t="shared" si="56"/>
        <v>0</v>
      </c>
      <c r="I562" s="8">
        <v>0</v>
      </c>
      <c r="J562" s="8">
        <v>0</v>
      </c>
      <c r="K562" s="8">
        <f t="shared" si="57"/>
        <v>0</v>
      </c>
      <c r="L562" s="8">
        <f t="shared" si="58"/>
        <v>-7.182138484589701E-11</v>
      </c>
      <c r="M562" s="8">
        <f>G562*$C$10*$B$8</f>
        <v>7.182138484589701E-11</v>
      </c>
      <c r="N562" s="8">
        <f t="shared" si="59"/>
        <v>1.333115397178073E-8</v>
      </c>
      <c r="O562" s="8">
        <f t="shared" si="62"/>
        <v>1148696.0621280719</v>
      </c>
      <c r="P562" s="2">
        <f t="shared" si="60"/>
        <v>1</v>
      </c>
    </row>
    <row r="563" spans="5:16" x14ac:dyDescent="0.3">
      <c r="E563" s="7">
        <v>558</v>
      </c>
      <c r="F563" s="10">
        <f>DATE(YEAR(F562),MONTH(F562)+IF($B$9="Monthly",1,0),DAY(F562)+IF($B$9="Biweekly",14,0))</f>
        <v>62214</v>
      </c>
      <c r="G563" s="8">
        <f t="shared" si="61"/>
        <v>1.333115397178073E-8</v>
      </c>
      <c r="H563" s="8">
        <f t="shared" si="56"/>
        <v>0</v>
      </c>
      <c r="I563" s="8">
        <v>0</v>
      </c>
      <c r="J563" s="8">
        <v>0</v>
      </c>
      <c r="K563" s="8">
        <f t="shared" si="57"/>
        <v>0</v>
      </c>
      <c r="L563" s="8">
        <f t="shared" si="58"/>
        <v>-7.2210417347145618E-11</v>
      </c>
      <c r="M563" s="8">
        <f>G563*$C$10*$B$8</f>
        <v>7.2210417347145618E-11</v>
      </c>
      <c r="N563" s="8">
        <f t="shared" si="59"/>
        <v>1.3403364389127875E-8</v>
      </c>
      <c r="O563" s="8">
        <f t="shared" si="62"/>
        <v>1148696.0621280719</v>
      </c>
      <c r="P563" s="2">
        <f t="shared" si="60"/>
        <v>1</v>
      </c>
    </row>
    <row r="564" spans="5:16" x14ac:dyDescent="0.3">
      <c r="E564" s="7">
        <v>559</v>
      </c>
      <c r="F564" s="10">
        <f>DATE(YEAR(F563),MONTH(F563)+IF($B$9="Monthly",1,0),DAY(F563)+IF($B$9="Biweekly",14,0))</f>
        <v>62245</v>
      </c>
      <c r="G564" s="8">
        <f t="shared" si="61"/>
        <v>1.3403364389127875E-8</v>
      </c>
      <c r="H564" s="8">
        <f t="shared" si="56"/>
        <v>0</v>
      </c>
      <c r="I564" s="8">
        <v>0</v>
      </c>
      <c r="J564" s="8">
        <v>0</v>
      </c>
      <c r="K564" s="8">
        <f t="shared" si="57"/>
        <v>0</v>
      </c>
      <c r="L564" s="8">
        <f t="shared" si="58"/>
        <v>-7.2601557107775986E-11</v>
      </c>
      <c r="M564" s="8">
        <f>G564*$C$10*$B$8</f>
        <v>7.2601557107775986E-11</v>
      </c>
      <c r="N564" s="8">
        <f t="shared" si="59"/>
        <v>1.3475965946235651E-8</v>
      </c>
      <c r="O564" s="8">
        <f t="shared" si="62"/>
        <v>1148696.0621280719</v>
      </c>
      <c r="P564" s="2">
        <f t="shared" si="60"/>
        <v>1</v>
      </c>
    </row>
    <row r="565" spans="5:16" x14ac:dyDescent="0.3">
      <c r="E565" s="7">
        <v>560</v>
      </c>
      <c r="F565" s="10">
        <f>DATE(YEAR(F564),MONTH(F564)+IF($B$9="Monthly",1,0),DAY(F564)+IF($B$9="Biweekly",14,0))</f>
        <v>62275</v>
      </c>
      <c r="G565" s="8">
        <f t="shared" si="61"/>
        <v>1.3475965946235651E-8</v>
      </c>
      <c r="H565" s="8">
        <f t="shared" si="56"/>
        <v>0</v>
      </c>
      <c r="I565" s="8">
        <v>0</v>
      </c>
      <c r="J565" s="8">
        <v>0</v>
      </c>
      <c r="K565" s="8">
        <f t="shared" si="57"/>
        <v>0</v>
      </c>
      <c r="L565" s="8">
        <f t="shared" si="58"/>
        <v>-7.2994815542109777E-11</v>
      </c>
      <c r="M565" s="8">
        <f>G565*$C$10*$B$8</f>
        <v>7.2994815542109777E-11</v>
      </c>
      <c r="N565" s="8">
        <f t="shared" si="59"/>
        <v>1.3548960761777761E-8</v>
      </c>
      <c r="O565" s="8">
        <f t="shared" si="62"/>
        <v>1148696.0621280719</v>
      </c>
      <c r="P565" s="2">
        <f t="shared" si="60"/>
        <v>1</v>
      </c>
    </row>
    <row r="566" spans="5:16" x14ac:dyDescent="0.3">
      <c r="E566" s="7">
        <v>561</v>
      </c>
      <c r="F566" s="10">
        <f>DATE(YEAR(F565),MONTH(F565)+IF($B$9="Monthly",1,0),DAY(F565)+IF($B$9="Biweekly",14,0))</f>
        <v>62306</v>
      </c>
      <c r="G566" s="8">
        <f t="shared" si="61"/>
        <v>1.3548960761777761E-8</v>
      </c>
      <c r="H566" s="8">
        <f t="shared" si="56"/>
        <v>0</v>
      </c>
      <c r="I566" s="8">
        <v>0</v>
      </c>
      <c r="J566" s="8">
        <v>0</v>
      </c>
      <c r="K566" s="8">
        <f t="shared" si="57"/>
        <v>0</v>
      </c>
      <c r="L566" s="8">
        <f t="shared" si="58"/>
        <v>-7.3390204126296204E-11</v>
      </c>
      <c r="M566" s="8">
        <f>G566*$C$10*$B$8</f>
        <v>7.3390204126296204E-11</v>
      </c>
      <c r="N566" s="8">
        <f t="shared" si="59"/>
        <v>1.3622350965904057E-8</v>
      </c>
      <c r="O566" s="8">
        <f t="shared" si="62"/>
        <v>1148696.0621280719</v>
      </c>
      <c r="P566" s="2">
        <f t="shared" si="60"/>
        <v>1</v>
      </c>
    </row>
    <row r="567" spans="5:16" x14ac:dyDescent="0.3">
      <c r="E567" s="7">
        <v>562</v>
      </c>
      <c r="F567" s="10">
        <f>DATE(YEAR(F566),MONTH(F566)+IF($B$9="Monthly",1,0),DAY(F566)+IF($B$9="Biweekly",14,0))</f>
        <v>62337</v>
      </c>
      <c r="G567" s="8">
        <f t="shared" si="61"/>
        <v>1.3622350965904057E-8</v>
      </c>
      <c r="H567" s="8">
        <f t="shared" si="56"/>
        <v>0</v>
      </c>
      <c r="I567" s="8">
        <v>0</v>
      </c>
      <c r="J567" s="8">
        <v>0</v>
      </c>
      <c r="K567" s="8">
        <f t="shared" si="57"/>
        <v>0</v>
      </c>
      <c r="L567" s="8">
        <f t="shared" si="58"/>
        <v>-7.3787734398646974E-11</v>
      </c>
      <c r="M567" s="8">
        <f>G567*$C$10*$B$8</f>
        <v>7.3787734398646974E-11</v>
      </c>
      <c r="N567" s="8">
        <f t="shared" si="59"/>
        <v>1.3696138700302704E-8</v>
      </c>
      <c r="O567" s="8">
        <f t="shared" si="62"/>
        <v>1148696.0621280719</v>
      </c>
      <c r="P567" s="2">
        <f t="shared" si="60"/>
        <v>1</v>
      </c>
    </row>
    <row r="568" spans="5:16" x14ac:dyDescent="0.3">
      <c r="E568" s="7">
        <v>563</v>
      </c>
      <c r="F568" s="10">
        <f>DATE(YEAR(F567),MONTH(F567)+IF($B$9="Monthly",1,0),DAY(F567)+IF($B$9="Biweekly",14,0))</f>
        <v>62367</v>
      </c>
      <c r="G568" s="8">
        <f t="shared" si="61"/>
        <v>1.3696138700302704E-8</v>
      </c>
      <c r="H568" s="8">
        <f t="shared" si="56"/>
        <v>0</v>
      </c>
      <c r="I568" s="8">
        <v>0</v>
      </c>
      <c r="J568" s="8">
        <v>0</v>
      </c>
      <c r="K568" s="8">
        <f t="shared" si="57"/>
        <v>0</v>
      </c>
      <c r="L568" s="8">
        <f t="shared" si="58"/>
        <v>-7.4187417959972976E-11</v>
      </c>
      <c r="M568" s="8">
        <f>G568*$C$10*$B$8</f>
        <v>7.4187417959972976E-11</v>
      </c>
      <c r="N568" s="8">
        <f t="shared" si="59"/>
        <v>1.3770326118262677E-8</v>
      </c>
      <c r="O568" s="8">
        <f t="shared" si="62"/>
        <v>1148696.0621280719</v>
      </c>
      <c r="P568" s="2">
        <f t="shared" si="60"/>
        <v>1</v>
      </c>
    </row>
    <row r="569" spans="5:16" x14ac:dyDescent="0.3">
      <c r="E569" s="7">
        <v>564</v>
      </c>
      <c r="F569" s="10">
        <f>DATE(YEAR(F568),MONTH(F568)+IF($B$9="Monthly",1,0),DAY(F568)+IF($B$9="Biweekly",14,0))</f>
        <v>62398</v>
      </c>
      <c r="G569" s="8">
        <f t="shared" si="61"/>
        <v>1.3770326118262677E-8</v>
      </c>
      <c r="H569" s="8">
        <f t="shared" si="56"/>
        <v>0</v>
      </c>
      <c r="I569" s="8">
        <v>0</v>
      </c>
      <c r="J569" s="8">
        <v>0</v>
      </c>
      <c r="K569" s="8">
        <f t="shared" si="57"/>
        <v>0</v>
      </c>
      <c r="L569" s="8">
        <f t="shared" si="58"/>
        <v>-7.4589266473922832E-11</v>
      </c>
      <c r="M569" s="8">
        <f>G569*$C$10*$B$8</f>
        <v>7.4589266473922832E-11</v>
      </c>
      <c r="N569" s="8">
        <f t="shared" si="59"/>
        <v>1.3844915384736601E-8</v>
      </c>
      <c r="O569" s="8">
        <f t="shared" si="62"/>
        <v>1148696.0621280719</v>
      </c>
      <c r="P569" s="2">
        <f t="shared" si="60"/>
        <v>1</v>
      </c>
    </row>
    <row r="570" spans="5:16" x14ac:dyDescent="0.3">
      <c r="E570" s="7">
        <v>565</v>
      </c>
      <c r="F570" s="10">
        <f>DATE(YEAR(F569),MONTH(F569)+IF($B$9="Monthly",1,0),DAY(F569)+IF($B$9="Biweekly",14,0))</f>
        <v>62428</v>
      </c>
      <c r="G570" s="8">
        <f t="shared" si="61"/>
        <v>1.3844915384736601E-8</v>
      </c>
      <c r="H570" s="8">
        <f t="shared" si="56"/>
        <v>0</v>
      </c>
      <c r="I570" s="8">
        <v>0</v>
      </c>
      <c r="J570" s="8">
        <v>0</v>
      </c>
      <c r="K570" s="8">
        <f t="shared" si="57"/>
        <v>0</v>
      </c>
      <c r="L570" s="8">
        <f t="shared" si="58"/>
        <v>-7.4993291667323252E-11</v>
      </c>
      <c r="M570" s="8">
        <f>G570*$C$10*$B$8</f>
        <v>7.4993291667323252E-11</v>
      </c>
      <c r="N570" s="8">
        <f t="shared" si="59"/>
        <v>1.3919908676403924E-8</v>
      </c>
      <c r="O570" s="8">
        <f t="shared" si="62"/>
        <v>1148696.0621280719</v>
      </c>
      <c r="P570" s="2">
        <f t="shared" si="60"/>
        <v>1</v>
      </c>
    </row>
    <row r="571" spans="5:16" x14ac:dyDescent="0.3">
      <c r="E571" s="7">
        <v>566</v>
      </c>
      <c r="F571" s="10">
        <f>DATE(YEAR(F570),MONTH(F570)+IF($B$9="Monthly",1,0),DAY(F570)+IF($B$9="Biweekly",14,0))</f>
        <v>62459</v>
      </c>
      <c r="G571" s="8">
        <f t="shared" si="61"/>
        <v>1.3919908676403924E-8</v>
      </c>
      <c r="H571" s="8">
        <f t="shared" si="56"/>
        <v>0</v>
      </c>
      <c r="I571" s="8">
        <v>0</v>
      </c>
      <c r="J571" s="8">
        <v>0</v>
      </c>
      <c r="K571" s="8">
        <f t="shared" si="57"/>
        <v>0</v>
      </c>
      <c r="L571" s="8">
        <f t="shared" si="58"/>
        <v>-7.5399505330521247E-11</v>
      </c>
      <c r="M571" s="8">
        <f>G571*$C$10*$B$8</f>
        <v>7.5399505330521247E-11</v>
      </c>
      <c r="N571" s="8">
        <f t="shared" si="59"/>
        <v>1.3995308181734445E-8</v>
      </c>
      <c r="O571" s="8">
        <f t="shared" si="62"/>
        <v>1148696.0621280719</v>
      </c>
      <c r="P571" s="2">
        <f t="shared" si="60"/>
        <v>1</v>
      </c>
    </row>
    <row r="572" spans="5:16" x14ac:dyDescent="0.3">
      <c r="E572" s="7">
        <v>567</v>
      </c>
      <c r="F572" s="10">
        <f>DATE(YEAR(F571),MONTH(F571)+IF($B$9="Monthly",1,0),DAY(F571)+IF($B$9="Biweekly",14,0))</f>
        <v>62490</v>
      </c>
      <c r="G572" s="8">
        <f t="shared" si="61"/>
        <v>1.3995308181734445E-8</v>
      </c>
      <c r="H572" s="8">
        <f t="shared" si="56"/>
        <v>0</v>
      </c>
      <c r="I572" s="8">
        <v>0</v>
      </c>
      <c r="J572" s="8">
        <v>0</v>
      </c>
      <c r="K572" s="8">
        <f t="shared" si="57"/>
        <v>0</v>
      </c>
      <c r="L572" s="8">
        <f t="shared" si="58"/>
        <v>-7.5807919317728243E-11</v>
      </c>
      <c r="M572" s="8">
        <f>G572*$C$10*$B$8</f>
        <v>7.5807919317728243E-11</v>
      </c>
      <c r="N572" s="8">
        <f t="shared" si="59"/>
        <v>1.4071116101052173E-8</v>
      </c>
      <c r="O572" s="8">
        <f t="shared" si="62"/>
        <v>1148696.0621280719</v>
      </c>
      <c r="P572" s="2">
        <f t="shared" si="60"/>
        <v>1</v>
      </c>
    </row>
    <row r="573" spans="5:16" x14ac:dyDescent="0.3">
      <c r="E573" s="7">
        <v>568</v>
      </c>
      <c r="F573" s="10">
        <f>DATE(YEAR(F572),MONTH(F572)+IF($B$9="Monthly",1,0),DAY(F572)+IF($B$9="Biweekly",14,0))</f>
        <v>62518</v>
      </c>
      <c r="G573" s="8">
        <f t="shared" si="61"/>
        <v>1.4071116101052173E-8</v>
      </c>
      <c r="H573" s="8">
        <f t="shared" si="56"/>
        <v>0</v>
      </c>
      <c r="I573" s="8">
        <v>0</v>
      </c>
      <c r="J573" s="8">
        <v>0</v>
      </c>
      <c r="K573" s="8">
        <f t="shared" si="57"/>
        <v>0</v>
      </c>
      <c r="L573" s="8">
        <f t="shared" si="58"/>
        <v>-7.6218545547365939E-11</v>
      </c>
      <c r="M573" s="8">
        <f>G573*$C$10*$B$8</f>
        <v>7.6218545547365939E-11</v>
      </c>
      <c r="N573" s="8">
        <f t="shared" si="59"/>
        <v>1.4147334646599539E-8</v>
      </c>
      <c r="O573" s="8">
        <f t="shared" si="62"/>
        <v>1148696.0621280719</v>
      </c>
      <c r="P573" s="2">
        <f t="shared" si="60"/>
        <v>1</v>
      </c>
    </row>
    <row r="574" spans="5:16" x14ac:dyDescent="0.3">
      <c r="E574" s="7">
        <v>569</v>
      </c>
      <c r="F574" s="10">
        <f>DATE(YEAR(F573),MONTH(F573)+IF($B$9="Monthly",1,0),DAY(F573)+IF($B$9="Biweekly",14,0))</f>
        <v>62549</v>
      </c>
      <c r="G574" s="8">
        <f t="shared" si="61"/>
        <v>1.4147334646599539E-8</v>
      </c>
      <c r="H574" s="8">
        <f t="shared" si="56"/>
        <v>0</v>
      </c>
      <c r="I574" s="8">
        <v>0</v>
      </c>
      <c r="J574" s="8">
        <v>0</v>
      </c>
      <c r="K574" s="8">
        <f t="shared" si="57"/>
        <v>0</v>
      </c>
      <c r="L574" s="8">
        <f t="shared" si="58"/>
        <v>-7.6631396002414168E-11</v>
      </c>
      <c r="M574" s="8">
        <f>G574*$C$10*$B$8</f>
        <v>7.6631396002414168E-11</v>
      </c>
      <c r="N574" s="8">
        <f t="shared" si="59"/>
        <v>1.4223966042601953E-8</v>
      </c>
      <c r="O574" s="8">
        <f t="shared" si="62"/>
        <v>1148696.0621280719</v>
      </c>
      <c r="P574" s="2">
        <f t="shared" si="60"/>
        <v>1</v>
      </c>
    </row>
    <row r="575" spans="5:16" x14ac:dyDescent="0.3">
      <c r="E575" s="7">
        <v>570</v>
      </c>
      <c r="F575" s="10">
        <f>DATE(YEAR(F574),MONTH(F574)+IF($B$9="Monthly",1,0),DAY(F574)+IF($B$9="Biweekly",14,0))</f>
        <v>62579</v>
      </c>
      <c r="G575" s="8">
        <f t="shared" si="61"/>
        <v>1.4223966042601953E-8</v>
      </c>
      <c r="H575" s="8">
        <f t="shared" si="56"/>
        <v>0</v>
      </c>
      <c r="I575" s="8">
        <v>0</v>
      </c>
      <c r="J575" s="8">
        <v>0</v>
      </c>
      <c r="K575" s="8">
        <f t="shared" si="57"/>
        <v>0</v>
      </c>
      <c r="L575" s="8">
        <f t="shared" si="58"/>
        <v>-7.7046482730760569E-11</v>
      </c>
      <c r="M575" s="8">
        <f>G575*$C$10*$B$8</f>
        <v>7.7046482730760569E-11</v>
      </c>
      <c r="N575" s="8">
        <f t="shared" si="59"/>
        <v>1.4301012525332715E-8</v>
      </c>
      <c r="O575" s="8">
        <f t="shared" si="62"/>
        <v>1148696.0621280719</v>
      </c>
      <c r="P575" s="2">
        <f t="shared" si="60"/>
        <v>1</v>
      </c>
    </row>
    <row r="576" spans="5:16" x14ac:dyDescent="0.3">
      <c r="E576" s="7">
        <v>571</v>
      </c>
      <c r="F576" s="10">
        <f>DATE(YEAR(F575),MONTH(F575)+IF($B$9="Monthly",1,0),DAY(F575)+IF($B$9="Biweekly",14,0))</f>
        <v>62610</v>
      </c>
      <c r="G576" s="8">
        <f t="shared" si="61"/>
        <v>1.4301012525332715E-8</v>
      </c>
      <c r="H576" s="8">
        <f t="shared" si="56"/>
        <v>0</v>
      </c>
      <c r="I576" s="8">
        <v>0</v>
      </c>
      <c r="J576" s="8">
        <v>0</v>
      </c>
      <c r="K576" s="8">
        <f t="shared" si="57"/>
        <v>0</v>
      </c>
      <c r="L576" s="8">
        <f t="shared" si="58"/>
        <v>-7.7463817845552213E-11</v>
      </c>
      <c r="M576" s="8">
        <f>G576*$C$10*$B$8</f>
        <v>7.7463817845552213E-11</v>
      </c>
      <c r="N576" s="8">
        <f t="shared" si="59"/>
        <v>1.4378476343178267E-8</v>
      </c>
      <c r="O576" s="8">
        <f t="shared" si="62"/>
        <v>1148696.0621280719</v>
      </c>
      <c r="P576" s="2">
        <f t="shared" si="60"/>
        <v>1</v>
      </c>
    </row>
    <row r="577" spans="5:16" x14ac:dyDescent="0.3">
      <c r="E577" s="7">
        <v>572</v>
      </c>
      <c r="F577" s="10">
        <f>DATE(YEAR(F576),MONTH(F576)+IF($B$9="Monthly",1,0),DAY(F576)+IF($B$9="Biweekly",14,0))</f>
        <v>62640</v>
      </c>
      <c r="G577" s="8">
        <f t="shared" si="61"/>
        <v>1.4378476343178267E-8</v>
      </c>
      <c r="H577" s="8">
        <f t="shared" si="56"/>
        <v>0</v>
      </c>
      <c r="I577" s="8">
        <v>0</v>
      </c>
      <c r="J577" s="8">
        <v>0</v>
      </c>
      <c r="K577" s="8">
        <f t="shared" si="57"/>
        <v>0</v>
      </c>
      <c r="L577" s="8">
        <f t="shared" si="58"/>
        <v>-7.7883413525548949E-11</v>
      </c>
      <c r="M577" s="8">
        <f>G577*$C$10*$B$8</f>
        <v>7.7883413525548949E-11</v>
      </c>
      <c r="N577" s="8">
        <f t="shared" si="59"/>
        <v>1.4456359756703816E-8</v>
      </c>
      <c r="O577" s="8">
        <f t="shared" si="62"/>
        <v>1148696.0621280719</v>
      </c>
      <c r="P577" s="2">
        <f t="shared" si="60"/>
        <v>1</v>
      </c>
    </row>
    <row r="578" spans="5:16" x14ac:dyDescent="0.3">
      <c r="E578" s="7">
        <v>573</v>
      </c>
      <c r="F578" s="10">
        <f>DATE(YEAR(F577),MONTH(F577)+IF($B$9="Monthly",1,0),DAY(F577)+IF($B$9="Biweekly",14,0))</f>
        <v>62671</v>
      </c>
      <c r="G578" s="8">
        <f t="shared" si="61"/>
        <v>1.4456359756703816E-8</v>
      </c>
      <c r="H578" s="8">
        <f t="shared" si="56"/>
        <v>0</v>
      </c>
      <c r="I578" s="8">
        <v>0</v>
      </c>
      <c r="J578" s="8">
        <v>0</v>
      </c>
      <c r="K578" s="8">
        <f t="shared" si="57"/>
        <v>0</v>
      </c>
      <c r="L578" s="8">
        <f t="shared" si="58"/>
        <v>-7.8305282015478995E-11</v>
      </c>
      <c r="M578" s="8">
        <f>G578*$C$10*$B$8</f>
        <v>7.8305282015478995E-11</v>
      </c>
      <c r="N578" s="8">
        <f t="shared" si="59"/>
        <v>1.4534665038719295E-8</v>
      </c>
      <c r="O578" s="8">
        <f t="shared" si="62"/>
        <v>1148696.0621280719</v>
      </c>
      <c r="P578" s="2">
        <f t="shared" si="60"/>
        <v>1</v>
      </c>
    </row>
    <row r="579" spans="5:16" x14ac:dyDescent="0.3">
      <c r="E579" s="7">
        <v>574</v>
      </c>
      <c r="F579" s="10">
        <f>DATE(YEAR(F578),MONTH(F578)+IF($B$9="Monthly",1,0),DAY(F578)+IF($B$9="Biweekly",14,0))</f>
        <v>62702</v>
      </c>
      <c r="G579" s="8">
        <f t="shared" si="61"/>
        <v>1.4534665038719295E-8</v>
      </c>
      <c r="H579" s="8">
        <f t="shared" si="56"/>
        <v>0</v>
      </c>
      <c r="I579" s="8">
        <v>0</v>
      </c>
      <c r="J579" s="8">
        <v>0</v>
      </c>
      <c r="K579" s="8">
        <f t="shared" si="57"/>
        <v>0</v>
      </c>
      <c r="L579" s="8">
        <f t="shared" si="58"/>
        <v>-7.872943562639618E-11</v>
      </c>
      <c r="M579" s="8">
        <f>G579*$C$10*$B$8</f>
        <v>7.872943562639618E-11</v>
      </c>
      <c r="N579" s="8">
        <f t="shared" si="59"/>
        <v>1.4613394474345691E-8</v>
      </c>
      <c r="O579" s="8">
        <f t="shared" si="62"/>
        <v>1148696.0621280719</v>
      </c>
      <c r="P579" s="2">
        <f t="shared" si="60"/>
        <v>1</v>
      </c>
    </row>
    <row r="580" spans="5:16" x14ac:dyDescent="0.3">
      <c r="E580" s="7">
        <v>575</v>
      </c>
      <c r="F580" s="10">
        <f>DATE(YEAR(F579),MONTH(F579)+IF($B$9="Monthly",1,0),DAY(F579)+IF($B$9="Biweekly",14,0))</f>
        <v>62732</v>
      </c>
      <c r="G580" s="8">
        <f t="shared" si="61"/>
        <v>1.4613394474345691E-8</v>
      </c>
      <c r="H580" s="8">
        <f t="shared" si="56"/>
        <v>0</v>
      </c>
      <c r="I580" s="8">
        <v>0</v>
      </c>
      <c r="J580" s="8">
        <v>0</v>
      </c>
      <c r="K580" s="8">
        <f t="shared" si="57"/>
        <v>0</v>
      </c>
      <c r="L580" s="8">
        <f t="shared" si="58"/>
        <v>-7.9155886736039169E-11</v>
      </c>
      <c r="M580" s="8">
        <f>G580*$C$10*$B$8</f>
        <v>7.9155886736039169E-11</v>
      </c>
      <c r="N580" s="8">
        <f t="shared" si="59"/>
        <v>1.469255036108173E-8</v>
      </c>
      <c r="O580" s="8">
        <f t="shared" si="62"/>
        <v>1148696.0621280719</v>
      </c>
      <c r="P580" s="2">
        <f t="shared" si="60"/>
        <v>1</v>
      </c>
    </row>
    <row r="581" spans="5:16" x14ac:dyDescent="0.3">
      <c r="E581" s="7">
        <v>576</v>
      </c>
      <c r="F581" s="10">
        <f>DATE(YEAR(F580),MONTH(F580)+IF($B$9="Monthly",1,0),DAY(F580)+IF($B$9="Biweekly",14,0))</f>
        <v>62763</v>
      </c>
      <c r="G581" s="8">
        <f t="shared" si="61"/>
        <v>1.469255036108173E-8</v>
      </c>
      <c r="H581" s="8">
        <f t="shared" si="56"/>
        <v>0</v>
      </c>
      <c r="I581" s="8">
        <v>0</v>
      </c>
      <c r="J581" s="8">
        <v>0</v>
      </c>
      <c r="K581" s="8">
        <f t="shared" si="57"/>
        <v>0</v>
      </c>
      <c r="L581" s="8">
        <f t="shared" si="58"/>
        <v>-7.9584647789192704E-11</v>
      </c>
      <c r="M581" s="8">
        <f>G581*$C$10*$B$8</f>
        <v>7.9584647789192704E-11</v>
      </c>
      <c r="N581" s="8">
        <f t="shared" si="59"/>
        <v>1.4772135008870923E-8</v>
      </c>
      <c r="O581" s="8">
        <f t="shared" si="62"/>
        <v>1148696.0621280719</v>
      </c>
      <c r="P581" s="2">
        <f t="shared" si="60"/>
        <v>1</v>
      </c>
    </row>
    <row r="582" spans="5:16" x14ac:dyDescent="0.3">
      <c r="E582" s="7">
        <v>577</v>
      </c>
      <c r="F582" s="10">
        <f>DATE(YEAR(F581),MONTH(F581)+IF($B$9="Monthly",1,0),DAY(F581)+IF($B$9="Biweekly",14,0))</f>
        <v>62793</v>
      </c>
      <c r="G582" s="8">
        <f t="shared" si="61"/>
        <v>1.4772135008870923E-8</v>
      </c>
      <c r="H582" s="8">
        <f t="shared" si="56"/>
        <v>0</v>
      </c>
      <c r="I582" s="8">
        <v>0</v>
      </c>
      <c r="J582" s="8">
        <v>0</v>
      </c>
      <c r="K582" s="8">
        <f t="shared" si="57"/>
        <v>0</v>
      </c>
      <c r="L582" s="8">
        <f t="shared" si="58"/>
        <v>-8.0015731298050826E-11</v>
      </c>
      <c r="M582" s="8">
        <f>G582*$C$10*$B$8</f>
        <v>8.0015731298050826E-11</v>
      </c>
      <c r="N582" s="8">
        <f t="shared" si="59"/>
        <v>1.4852150740168974E-8</v>
      </c>
      <c r="O582" s="8">
        <f t="shared" si="62"/>
        <v>1148696.0621280719</v>
      </c>
      <c r="P582" s="2">
        <f t="shared" si="60"/>
        <v>1</v>
      </c>
    </row>
    <row r="583" spans="5:16" x14ac:dyDescent="0.3">
      <c r="E583" s="7">
        <v>578</v>
      </c>
      <c r="F583" s="10">
        <f>DATE(YEAR(F582),MONTH(F582)+IF($B$9="Monthly",1,0),DAY(F582)+IF($B$9="Biweekly",14,0))</f>
        <v>62824</v>
      </c>
      <c r="G583" s="8">
        <f t="shared" si="61"/>
        <v>1.4852150740168974E-8</v>
      </c>
      <c r="H583" s="8">
        <f t="shared" ref="H583:H646" si="63">IF(G583&gt;1,-PMT($B$8*$C$10,$B$7/$C$10,$G$6,0),0)</f>
        <v>0</v>
      </c>
      <c r="I583" s="8">
        <v>0</v>
      </c>
      <c r="J583" s="8">
        <v>0</v>
      </c>
      <c r="K583" s="8">
        <f t="shared" ref="K583:K646" si="64">H583+I583+J583</f>
        <v>0</v>
      </c>
      <c r="L583" s="8">
        <f t="shared" ref="L583:L646" si="65">K583-M583</f>
        <v>-8.0449149842581937E-11</v>
      </c>
      <c r="M583" s="8">
        <f>G583*$C$10*$B$8</f>
        <v>8.0449149842581937E-11</v>
      </c>
      <c r="N583" s="8">
        <f t="shared" ref="N583:N646" si="66">G583-L583</f>
        <v>1.4932599890011555E-8</v>
      </c>
      <c r="O583" s="8">
        <f t="shared" si="62"/>
        <v>1148696.0621280719</v>
      </c>
      <c r="P583" s="2">
        <f t="shared" ref="P583:P646" si="67">IF(N583&gt;0,1,0)</f>
        <v>1</v>
      </c>
    </row>
    <row r="584" spans="5:16" x14ac:dyDescent="0.3">
      <c r="E584" s="7">
        <v>579</v>
      </c>
      <c r="F584" s="10">
        <f>DATE(YEAR(F583),MONTH(F583)+IF($B$9="Monthly",1,0),DAY(F583)+IF($B$9="Biweekly",14,0))</f>
        <v>62855</v>
      </c>
      <c r="G584" s="8">
        <f t="shared" ref="G584:G647" si="68">N583</f>
        <v>1.4932599890011555E-8</v>
      </c>
      <c r="H584" s="8">
        <f t="shared" si="63"/>
        <v>0</v>
      </c>
      <c r="I584" s="8">
        <v>0</v>
      </c>
      <c r="J584" s="8">
        <v>0</v>
      </c>
      <c r="K584" s="8">
        <f t="shared" si="64"/>
        <v>0</v>
      </c>
      <c r="L584" s="8">
        <f t="shared" si="65"/>
        <v>-8.0884916070895922E-11</v>
      </c>
      <c r="M584" s="8">
        <f>G584*$C$10*$B$8</f>
        <v>8.0884916070895922E-11</v>
      </c>
      <c r="N584" s="8">
        <f t="shared" si="66"/>
        <v>1.501348480608245E-8</v>
      </c>
      <c r="O584" s="8">
        <f t="shared" ref="O584:O647" si="69">M584+O583</f>
        <v>1148696.0621280719</v>
      </c>
      <c r="P584" s="2">
        <f t="shared" si="67"/>
        <v>1</v>
      </c>
    </row>
    <row r="585" spans="5:16" x14ac:dyDescent="0.3">
      <c r="E585" s="7">
        <v>580</v>
      </c>
      <c r="F585" s="10">
        <f>DATE(YEAR(F584),MONTH(F584)+IF($B$9="Monthly",1,0),DAY(F584)+IF($B$9="Biweekly",14,0))</f>
        <v>62884</v>
      </c>
      <c r="G585" s="8">
        <f t="shared" si="68"/>
        <v>1.501348480608245E-8</v>
      </c>
      <c r="H585" s="8">
        <f t="shared" si="63"/>
        <v>0</v>
      </c>
      <c r="I585" s="8">
        <v>0</v>
      </c>
      <c r="J585" s="8">
        <v>0</v>
      </c>
      <c r="K585" s="8">
        <f t="shared" si="64"/>
        <v>0</v>
      </c>
      <c r="L585" s="8">
        <f t="shared" si="65"/>
        <v>-8.1323042699613279E-11</v>
      </c>
      <c r="M585" s="8">
        <f>G585*$C$10*$B$8</f>
        <v>8.1323042699613279E-11</v>
      </c>
      <c r="N585" s="8">
        <f t="shared" si="66"/>
        <v>1.5094807848782062E-8</v>
      </c>
      <c r="O585" s="8">
        <f t="shared" si="69"/>
        <v>1148696.0621280719</v>
      </c>
      <c r="P585" s="2">
        <f t="shared" si="67"/>
        <v>1</v>
      </c>
    </row>
    <row r="586" spans="5:16" x14ac:dyDescent="0.3">
      <c r="E586" s="7">
        <v>581</v>
      </c>
      <c r="F586" s="10">
        <f>DATE(YEAR(F585),MONTH(F585)+IF($B$9="Monthly",1,0),DAY(F585)+IF($B$9="Biweekly",14,0))</f>
        <v>62915</v>
      </c>
      <c r="G586" s="8">
        <f t="shared" si="68"/>
        <v>1.5094807848782062E-8</v>
      </c>
      <c r="H586" s="8">
        <f t="shared" si="63"/>
        <v>0</v>
      </c>
      <c r="I586" s="8">
        <v>0</v>
      </c>
      <c r="J586" s="8">
        <v>0</v>
      </c>
      <c r="K586" s="8">
        <f t="shared" si="64"/>
        <v>0</v>
      </c>
      <c r="L586" s="8">
        <f t="shared" si="65"/>
        <v>-8.1763542514236176E-11</v>
      </c>
      <c r="M586" s="8">
        <f>G586*$C$10*$B$8</f>
        <v>8.1763542514236176E-11</v>
      </c>
      <c r="N586" s="8">
        <f t="shared" si="66"/>
        <v>1.51765713912963E-8</v>
      </c>
      <c r="O586" s="8">
        <f t="shared" si="69"/>
        <v>1148696.0621280719</v>
      </c>
      <c r="P586" s="2">
        <f t="shared" si="67"/>
        <v>1</v>
      </c>
    </row>
    <row r="587" spans="5:16" x14ac:dyDescent="0.3">
      <c r="E587" s="7">
        <v>582</v>
      </c>
      <c r="F587" s="10">
        <f>DATE(YEAR(F586),MONTH(F586)+IF($B$9="Monthly",1,0),DAY(F586)+IF($B$9="Biweekly",14,0))</f>
        <v>62945</v>
      </c>
      <c r="G587" s="8">
        <f t="shared" si="68"/>
        <v>1.51765713912963E-8</v>
      </c>
      <c r="H587" s="8">
        <f t="shared" si="63"/>
        <v>0</v>
      </c>
      <c r="I587" s="8">
        <v>0</v>
      </c>
      <c r="J587" s="8">
        <v>0</v>
      </c>
      <c r="K587" s="8">
        <f t="shared" si="64"/>
        <v>0</v>
      </c>
      <c r="L587" s="8">
        <f t="shared" si="65"/>
        <v>-8.2206428369521625E-11</v>
      </c>
      <c r="M587" s="8">
        <f>G587*$C$10*$B$8</f>
        <v>8.2206428369521625E-11</v>
      </c>
      <c r="N587" s="8">
        <f t="shared" si="66"/>
        <v>1.5258777819665822E-8</v>
      </c>
      <c r="O587" s="8">
        <f t="shared" si="69"/>
        <v>1148696.0621280719</v>
      </c>
      <c r="P587" s="2">
        <f t="shared" si="67"/>
        <v>1</v>
      </c>
    </row>
    <row r="588" spans="5:16" x14ac:dyDescent="0.3">
      <c r="E588" s="7">
        <v>583</v>
      </c>
      <c r="F588" s="10">
        <f>DATE(YEAR(F587),MONTH(F587)+IF($B$9="Monthly",1,0),DAY(F587)+IF($B$9="Biweekly",14,0))</f>
        <v>62976</v>
      </c>
      <c r="G588" s="8">
        <f t="shared" si="68"/>
        <v>1.5258777819665822E-8</v>
      </c>
      <c r="H588" s="8">
        <f t="shared" si="63"/>
        <v>0</v>
      </c>
      <c r="I588" s="8">
        <v>0</v>
      </c>
      <c r="J588" s="8">
        <v>0</v>
      </c>
      <c r="K588" s="8">
        <f t="shared" si="64"/>
        <v>0</v>
      </c>
      <c r="L588" s="8">
        <f t="shared" si="65"/>
        <v>-8.265171318985653E-11</v>
      </c>
      <c r="M588" s="8">
        <f>G588*$C$10*$B$8</f>
        <v>8.265171318985653E-11</v>
      </c>
      <c r="N588" s="8">
        <f t="shared" si="66"/>
        <v>1.5341429532855678E-8</v>
      </c>
      <c r="O588" s="8">
        <f t="shared" si="69"/>
        <v>1148696.0621280719</v>
      </c>
      <c r="P588" s="2">
        <f t="shared" si="67"/>
        <v>1</v>
      </c>
    </row>
    <row r="589" spans="5:16" x14ac:dyDescent="0.3">
      <c r="E589" s="7">
        <v>584</v>
      </c>
      <c r="F589" s="10">
        <f>DATE(YEAR(F588),MONTH(F588)+IF($B$9="Monthly",1,0),DAY(F588)+IF($B$9="Biweekly",14,0))</f>
        <v>63006</v>
      </c>
      <c r="G589" s="8">
        <f t="shared" si="68"/>
        <v>1.5341429532855678E-8</v>
      </c>
      <c r="H589" s="8">
        <f t="shared" si="63"/>
        <v>0</v>
      </c>
      <c r="I589" s="8">
        <v>0</v>
      </c>
      <c r="J589" s="8">
        <v>0</v>
      </c>
      <c r="K589" s="8">
        <f t="shared" si="64"/>
        <v>0</v>
      </c>
      <c r="L589" s="8">
        <f t="shared" si="65"/>
        <v>-8.3099409969634922E-11</v>
      </c>
      <c r="M589" s="8">
        <f>G589*$C$10*$B$8</f>
        <v>8.3099409969634922E-11</v>
      </c>
      <c r="N589" s="8">
        <f t="shared" si="66"/>
        <v>1.5424528942825312E-8</v>
      </c>
      <c r="O589" s="8">
        <f t="shared" si="69"/>
        <v>1148696.0621280719</v>
      </c>
      <c r="P589" s="2">
        <f t="shared" si="67"/>
        <v>1</v>
      </c>
    </row>
    <row r="590" spans="5:16" x14ac:dyDescent="0.3">
      <c r="E590" s="7">
        <v>585</v>
      </c>
      <c r="F590" s="10">
        <f>DATE(YEAR(F589),MONTH(F589)+IF($B$9="Monthly",1,0),DAY(F589)+IF($B$9="Biweekly",14,0))</f>
        <v>63037</v>
      </c>
      <c r="G590" s="8">
        <f t="shared" si="68"/>
        <v>1.5424528942825312E-8</v>
      </c>
      <c r="H590" s="8">
        <f t="shared" si="63"/>
        <v>0</v>
      </c>
      <c r="I590" s="8">
        <v>0</v>
      </c>
      <c r="J590" s="8">
        <v>0</v>
      </c>
      <c r="K590" s="8">
        <f t="shared" si="64"/>
        <v>0</v>
      </c>
      <c r="L590" s="8">
        <f t="shared" si="65"/>
        <v>-8.3549531773637101E-11</v>
      </c>
      <c r="M590" s="8">
        <f>G590*$C$10*$B$8</f>
        <v>8.3549531773637101E-11</v>
      </c>
      <c r="N590" s="8">
        <f t="shared" si="66"/>
        <v>1.550807847459895E-8</v>
      </c>
      <c r="O590" s="8">
        <f t="shared" si="69"/>
        <v>1148696.0621280719</v>
      </c>
      <c r="P590" s="2">
        <f t="shared" si="67"/>
        <v>1</v>
      </c>
    </row>
    <row r="591" spans="5:16" x14ac:dyDescent="0.3">
      <c r="E591" s="7">
        <v>586</v>
      </c>
      <c r="F591" s="10">
        <f>DATE(YEAR(F590),MONTH(F590)+IF($B$9="Monthly",1,0),DAY(F590)+IF($B$9="Biweekly",14,0))</f>
        <v>63068</v>
      </c>
      <c r="G591" s="8">
        <f t="shared" si="68"/>
        <v>1.550807847459895E-8</v>
      </c>
      <c r="H591" s="8">
        <f t="shared" si="63"/>
        <v>0</v>
      </c>
      <c r="I591" s="8">
        <v>0</v>
      </c>
      <c r="J591" s="8">
        <v>0</v>
      </c>
      <c r="K591" s="8">
        <f t="shared" si="64"/>
        <v>0</v>
      </c>
      <c r="L591" s="8">
        <f t="shared" si="65"/>
        <v>-8.4002091737410972E-11</v>
      </c>
      <c r="M591" s="8">
        <f>G591*$C$10*$B$8</f>
        <v>8.4002091737410972E-11</v>
      </c>
      <c r="N591" s="8">
        <f t="shared" si="66"/>
        <v>1.559208056633636E-8</v>
      </c>
      <c r="O591" s="8">
        <f t="shared" si="69"/>
        <v>1148696.0621280719</v>
      </c>
      <c r="P591" s="2">
        <f t="shared" si="67"/>
        <v>1</v>
      </c>
    </row>
    <row r="592" spans="5:16" x14ac:dyDescent="0.3">
      <c r="E592" s="7">
        <v>587</v>
      </c>
      <c r="F592" s="10">
        <f>DATE(YEAR(F591),MONTH(F591)+IF($B$9="Monthly",1,0),DAY(F591)+IF($B$9="Biweekly",14,0))</f>
        <v>63098</v>
      </c>
      <c r="G592" s="8">
        <f t="shared" si="68"/>
        <v>1.559208056633636E-8</v>
      </c>
      <c r="H592" s="8">
        <f t="shared" si="63"/>
        <v>0</v>
      </c>
      <c r="I592" s="8">
        <v>0</v>
      </c>
      <c r="J592" s="8">
        <v>0</v>
      </c>
      <c r="K592" s="8">
        <f t="shared" si="64"/>
        <v>0</v>
      </c>
      <c r="L592" s="8">
        <f t="shared" si="65"/>
        <v>-8.4457103067655283E-11</v>
      </c>
      <c r="M592" s="8">
        <f>G592*$C$10*$B$8</f>
        <v>8.4457103067655283E-11</v>
      </c>
      <c r="N592" s="8">
        <f t="shared" si="66"/>
        <v>1.5676537669404017E-8</v>
      </c>
      <c r="O592" s="8">
        <f t="shared" si="69"/>
        <v>1148696.0621280719</v>
      </c>
      <c r="P592" s="2">
        <f t="shared" si="67"/>
        <v>1</v>
      </c>
    </row>
    <row r="593" spans="5:16" x14ac:dyDescent="0.3">
      <c r="E593" s="7">
        <v>588</v>
      </c>
      <c r="F593" s="10">
        <f>DATE(YEAR(F592),MONTH(F592)+IF($B$9="Monthly",1,0),DAY(F592)+IF($B$9="Biweekly",14,0))</f>
        <v>63129</v>
      </c>
      <c r="G593" s="8">
        <f t="shared" si="68"/>
        <v>1.5676537669404017E-8</v>
      </c>
      <c r="H593" s="8">
        <f t="shared" si="63"/>
        <v>0</v>
      </c>
      <c r="I593" s="8">
        <v>0</v>
      </c>
      <c r="J593" s="8">
        <v>0</v>
      </c>
      <c r="K593" s="8">
        <f t="shared" si="64"/>
        <v>0</v>
      </c>
      <c r="L593" s="8">
        <f t="shared" si="65"/>
        <v>-8.4914579042605095E-11</v>
      </c>
      <c r="M593" s="8">
        <f>G593*$C$10*$B$8</f>
        <v>8.4914579042605095E-11</v>
      </c>
      <c r="N593" s="8">
        <f t="shared" si="66"/>
        <v>1.5761452248446622E-8</v>
      </c>
      <c r="O593" s="8">
        <f t="shared" si="69"/>
        <v>1148696.0621280719</v>
      </c>
      <c r="P593" s="2">
        <f t="shared" si="67"/>
        <v>1</v>
      </c>
    </row>
    <row r="594" spans="5:16" x14ac:dyDescent="0.3">
      <c r="E594" s="7">
        <v>589</v>
      </c>
      <c r="F594" s="10">
        <f>DATE(YEAR(F593),MONTH(F593)+IF($B$9="Monthly",1,0),DAY(F593)+IF($B$9="Biweekly",14,0))</f>
        <v>63159</v>
      </c>
      <c r="G594" s="8">
        <f t="shared" si="68"/>
        <v>1.5761452248446622E-8</v>
      </c>
      <c r="H594" s="8">
        <f t="shared" si="63"/>
        <v>0</v>
      </c>
      <c r="I594" s="8">
        <v>0</v>
      </c>
      <c r="J594" s="8">
        <v>0</v>
      </c>
      <c r="K594" s="8">
        <f t="shared" si="64"/>
        <v>0</v>
      </c>
      <c r="L594" s="8">
        <f t="shared" si="65"/>
        <v>-8.5374533012419197E-11</v>
      </c>
      <c r="M594" s="8">
        <f>G594*$C$10*$B$8</f>
        <v>8.5374533012419197E-11</v>
      </c>
      <c r="N594" s="8">
        <f t="shared" si="66"/>
        <v>1.5846826781459042E-8</v>
      </c>
      <c r="O594" s="8">
        <f t="shared" si="69"/>
        <v>1148696.0621280719</v>
      </c>
      <c r="P594" s="2">
        <f t="shared" si="67"/>
        <v>1</v>
      </c>
    </row>
    <row r="595" spans="5:16" x14ac:dyDescent="0.3">
      <c r="E595" s="7">
        <v>590</v>
      </c>
      <c r="F595" s="10">
        <f>DATE(YEAR(F594),MONTH(F594)+IF($B$9="Monthly",1,0),DAY(F594)+IF($B$9="Biweekly",14,0))</f>
        <v>63190</v>
      </c>
      <c r="G595" s="8">
        <f t="shared" si="68"/>
        <v>1.5846826781459042E-8</v>
      </c>
      <c r="H595" s="8">
        <f t="shared" si="63"/>
        <v>0</v>
      </c>
      <c r="I595" s="8">
        <v>0</v>
      </c>
      <c r="J595" s="8">
        <v>0</v>
      </c>
      <c r="K595" s="8">
        <f t="shared" si="64"/>
        <v>0</v>
      </c>
      <c r="L595" s="8">
        <f t="shared" si="65"/>
        <v>-8.5836978399569813E-11</v>
      </c>
      <c r="M595" s="8">
        <f>G595*$C$10*$B$8</f>
        <v>8.5836978399569813E-11</v>
      </c>
      <c r="N595" s="8">
        <f t="shared" si="66"/>
        <v>1.5932663759858612E-8</v>
      </c>
      <c r="O595" s="8">
        <f t="shared" si="69"/>
        <v>1148696.0621280719</v>
      </c>
      <c r="P595" s="2">
        <f t="shared" si="67"/>
        <v>1</v>
      </c>
    </row>
    <row r="596" spans="5:16" x14ac:dyDescent="0.3">
      <c r="E596" s="7">
        <v>591</v>
      </c>
      <c r="F596" s="10">
        <f>DATE(YEAR(F595),MONTH(F595)+IF($B$9="Monthly",1,0),DAY(F595)+IF($B$9="Biweekly",14,0))</f>
        <v>63221</v>
      </c>
      <c r="G596" s="8">
        <f t="shared" si="68"/>
        <v>1.5932663759858612E-8</v>
      </c>
      <c r="H596" s="8">
        <f t="shared" si="63"/>
        <v>0</v>
      </c>
      <c r="I596" s="8">
        <v>0</v>
      </c>
      <c r="J596" s="8">
        <v>0</v>
      </c>
      <c r="K596" s="8">
        <f t="shared" si="64"/>
        <v>0</v>
      </c>
      <c r="L596" s="8">
        <f t="shared" si="65"/>
        <v>-8.6301928699234154E-11</v>
      </c>
      <c r="M596" s="8">
        <f>G596*$C$10*$B$8</f>
        <v>8.6301928699234154E-11</v>
      </c>
      <c r="N596" s="8">
        <f t="shared" si="66"/>
        <v>1.6018965688557846E-8</v>
      </c>
      <c r="O596" s="8">
        <f t="shared" si="69"/>
        <v>1148696.0621280719</v>
      </c>
      <c r="P596" s="2">
        <f t="shared" si="67"/>
        <v>1</v>
      </c>
    </row>
    <row r="597" spans="5:16" x14ac:dyDescent="0.3">
      <c r="E597" s="7">
        <v>592</v>
      </c>
      <c r="F597" s="10">
        <f>DATE(YEAR(F596),MONTH(F596)+IF($B$9="Monthly",1,0),DAY(F596)+IF($B$9="Biweekly",14,0))</f>
        <v>63249</v>
      </c>
      <c r="G597" s="8">
        <f t="shared" si="68"/>
        <v>1.6018965688557846E-8</v>
      </c>
      <c r="H597" s="8">
        <f t="shared" si="63"/>
        <v>0</v>
      </c>
      <c r="I597" s="8">
        <v>0</v>
      </c>
      <c r="J597" s="8">
        <v>0</v>
      </c>
      <c r="K597" s="8">
        <f t="shared" si="64"/>
        <v>0</v>
      </c>
      <c r="L597" s="8">
        <f t="shared" si="65"/>
        <v>-8.6769397479688327E-11</v>
      </c>
      <c r="M597" s="8">
        <f>G597*$C$10*$B$8</f>
        <v>8.6769397479688327E-11</v>
      </c>
      <c r="N597" s="8">
        <f t="shared" si="66"/>
        <v>1.6105735086037534E-8</v>
      </c>
      <c r="O597" s="8">
        <f t="shared" si="69"/>
        <v>1148696.0621280719</v>
      </c>
      <c r="P597" s="2">
        <f t="shared" si="67"/>
        <v>1</v>
      </c>
    </row>
    <row r="598" spans="5:16" x14ac:dyDescent="0.3">
      <c r="E598" s="7">
        <v>593</v>
      </c>
      <c r="F598" s="10">
        <f>DATE(YEAR(F597),MONTH(F597)+IF($B$9="Monthly",1,0),DAY(F597)+IF($B$9="Biweekly",14,0))</f>
        <v>63280</v>
      </c>
      <c r="G598" s="8">
        <f t="shared" si="68"/>
        <v>1.6105735086037534E-8</v>
      </c>
      <c r="H598" s="8">
        <f t="shared" si="63"/>
        <v>0</v>
      </c>
      <c r="I598" s="8">
        <v>0</v>
      </c>
      <c r="J598" s="8">
        <v>0</v>
      </c>
      <c r="K598" s="8">
        <f t="shared" si="64"/>
        <v>0</v>
      </c>
      <c r="L598" s="8">
        <f t="shared" si="65"/>
        <v>-8.7239398382703307E-11</v>
      </c>
      <c r="M598" s="8">
        <f>G598*$C$10*$B$8</f>
        <v>8.7239398382703307E-11</v>
      </c>
      <c r="N598" s="8">
        <f t="shared" si="66"/>
        <v>1.6192974484420237E-8</v>
      </c>
      <c r="O598" s="8">
        <f t="shared" si="69"/>
        <v>1148696.0621280719</v>
      </c>
      <c r="P598" s="2">
        <f t="shared" si="67"/>
        <v>1</v>
      </c>
    </row>
    <row r="599" spans="5:16" x14ac:dyDescent="0.3">
      <c r="E599" s="7">
        <v>594</v>
      </c>
      <c r="F599" s="10">
        <f>DATE(YEAR(F598),MONTH(F598)+IF($B$9="Monthly",1,0),DAY(F598)+IF($B$9="Biweekly",14,0))</f>
        <v>63310</v>
      </c>
      <c r="G599" s="8">
        <f t="shared" si="68"/>
        <v>1.6192974484420237E-8</v>
      </c>
      <c r="H599" s="8">
        <f t="shared" si="63"/>
        <v>0</v>
      </c>
      <c r="I599" s="8">
        <v>0</v>
      </c>
      <c r="J599" s="8">
        <v>0</v>
      </c>
      <c r="K599" s="8">
        <f t="shared" si="64"/>
        <v>0</v>
      </c>
      <c r="L599" s="8">
        <f t="shared" si="65"/>
        <v>-8.7711945123942951E-11</v>
      </c>
      <c r="M599" s="8">
        <f>G599*$C$10*$B$8</f>
        <v>8.7711945123942951E-11</v>
      </c>
      <c r="N599" s="8">
        <f t="shared" si="66"/>
        <v>1.628068642954418E-8</v>
      </c>
      <c r="O599" s="8">
        <f t="shared" si="69"/>
        <v>1148696.0621280719</v>
      </c>
      <c r="P599" s="2">
        <f t="shared" si="67"/>
        <v>1</v>
      </c>
    </row>
    <row r="600" spans="5:16" x14ac:dyDescent="0.3">
      <c r="E600" s="7">
        <v>595</v>
      </c>
      <c r="F600" s="10">
        <f>DATE(YEAR(F599),MONTH(F599)+IF($B$9="Monthly",1,0),DAY(F599)+IF($B$9="Biweekly",14,0))</f>
        <v>63341</v>
      </c>
      <c r="G600" s="8">
        <f t="shared" si="68"/>
        <v>1.628068642954418E-8</v>
      </c>
      <c r="H600" s="8">
        <f t="shared" si="63"/>
        <v>0</v>
      </c>
      <c r="I600" s="8">
        <v>0</v>
      </c>
      <c r="J600" s="8">
        <v>0</v>
      </c>
      <c r="K600" s="8">
        <f t="shared" si="64"/>
        <v>0</v>
      </c>
      <c r="L600" s="8">
        <f t="shared" si="65"/>
        <v>-8.8187051493364307E-11</v>
      </c>
      <c r="M600" s="8">
        <f>G600*$C$10*$B$8</f>
        <v>8.8187051493364307E-11</v>
      </c>
      <c r="N600" s="8">
        <f t="shared" si="66"/>
        <v>1.6368873481037543E-8</v>
      </c>
      <c r="O600" s="8">
        <f t="shared" si="69"/>
        <v>1148696.0621280719</v>
      </c>
      <c r="P600" s="2">
        <f t="shared" si="67"/>
        <v>1</v>
      </c>
    </row>
    <row r="601" spans="5:16" x14ac:dyDescent="0.3">
      <c r="E601" s="7">
        <v>596</v>
      </c>
      <c r="F601" s="10">
        <f>DATE(YEAR(F600),MONTH(F600)+IF($B$9="Monthly",1,0),DAY(F600)+IF($B$9="Biweekly",14,0))</f>
        <v>63371</v>
      </c>
      <c r="G601" s="8">
        <f t="shared" si="68"/>
        <v>1.6368873481037543E-8</v>
      </c>
      <c r="H601" s="8">
        <f t="shared" si="63"/>
        <v>0</v>
      </c>
      <c r="I601" s="8">
        <v>0</v>
      </c>
      <c r="J601" s="8">
        <v>0</v>
      </c>
      <c r="K601" s="8">
        <f t="shared" si="64"/>
        <v>0</v>
      </c>
      <c r="L601" s="8">
        <f t="shared" si="65"/>
        <v>-8.8664731355620033E-11</v>
      </c>
      <c r="M601" s="8">
        <f>G601*$C$10*$B$8</f>
        <v>8.8664731355620033E-11</v>
      </c>
      <c r="N601" s="8">
        <f t="shared" si="66"/>
        <v>1.6457538212393163E-8</v>
      </c>
      <c r="O601" s="8">
        <f t="shared" si="69"/>
        <v>1148696.0621280719</v>
      </c>
      <c r="P601" s="2">
        <f t="shared" si="67"/>
        <v>1</v>
      </c>
    </row>
    <row r="602" spans="5:16" x14ac:dyDescent="0.3">
      <c r="E602" s="7">
        <v>597</v>
      </c>
      <c r="F602" s="10">
        <f>DATE(YEAR(F601),MONTH(F601)+IF($B$9="Monthly",1,0),DAY(F601)+IF($B$9="Biweekly",14,0))</f>
        <v>63402</v>
      </c>
      <c r="G602" s="8">
        <f t="shared" si="68"/>
        <v>1.6457538212393163E-8</v>
      </c>
      <c r="H602" s="8">
        <f t="shared" si="63"/>
        <v>0</v>
      </c>
      <c r="I602" s="8">
        <v>0</v>
      </c>
      <c r="J602" s="8">
        <v>0</v>
      </c>
      <c r="K602" s="8">
        <f t="shared" si="64"/>
        <v>0</v>
      </c>
      <c r="L602" s="8">
        <f t="shared" si="65"/>
        <v>-8.9144998650462966E-11</v>
      </c>
      <c r="M602" s="8">
        <f>G602*$C$10*$B$8</f>
        <v>8.9144998650462966E-11</v>
      </c>
      <c r="N602" s="8">
        <f t="shared" si="66"/>
        <v>1.6546683211043626E-8</v>
      </c>
      <c r="O602" s="8">
        <f t="shared" si="69"/>
        <v>1148696.0621280719</v>
      </c>
      <c r="P602" s="2">
        <f t="shared" si="67"/>
        <v>1</v>
      </c>
    </row>
    <row r="603" spans="5:16" x14ac:dyDescent="0.3">
      <c r="E603" s="7">
        <v>598</v>
      </c>
      <c r="F603" s="10">
        <f>DATE(YEAR(F602),MONTH(F602)+IF($B$9="Monthly",1,0),DAY(F602)+IF($B$9="Biweekly",14,0))</f>
        <v>63433</v>
      </c>
      <c r="G603" s="8">
        <f t="shared" si="68"/>
        <v>1.6546683211043626E-8</v>
      </c>
      <c r="H603" s="8">
        <f t="shared" si="63"/>
        <v>0</v>
      </c>
      <c r="I603" s="8">
        <v>0</v>
      </c>
      <c r="J603" s="8">
        <v>0</v>
      </c>
      <c r="K603" s="8">
        <f t="shared" si="64"/>
        <v>0</v>
      </c>
      <c r="L603" s="8">
        <f t="shared" si="65"/>
        <v>-8.9627867393152969E-11</v>
      </c>
      <c r="M603" s="8">
        <f>G603*$C$10*$B$8</f>
        <v>8.9627867393152969E-11</v>
      </c>
      <c r="N603" s="8">
        <f t="shared" si="66"/>
        <v>1.663631107843678E-8</v>
      </c>
      <c r="O603" s="8">
        <f t="shared" si="69"/>
        <v>1148696.0621280719</v>
      </c>
      <c r="P603" s="2">
        <f t="shared" si="67"/>
        <v>1</v>
      </c>
    </row>
    <row r="604" spans="5:16" x14ac:dyDescent="0.3">
      <c r="E604" s="7">
        <v>599</v>
      </c>
      <c r="F604" s="10">
        <f>DATE(YEAR(F603),MONTH(F603)+IF($B$9="Monthly",1,0),DAY(F603)+IF($B$9="Biweekly",14,0))</f>
        <v>63463</v>
      </c>
      <c r="G604" s="8">
        <f t="shared" si="68"/>
        <v>1.663631107843678E-8</v>
      </c>
      <c r="H604" s="8">
        <f t="shared" si="63"/>
        <v>0</v>
      </c>
      <c r="I604" s="8">
        <v>0</v>
      </c>
      <c r="J604" s="8">
        <v>0</v>
      </c>
      <c r="K604" s="8">
        <f t="shared" si="64"/>
        <v>0</v>
      </c>
      <c r="L604" s="8">
        <f t="shared" si="65"/>
        <v>-9.011335167486589E-11</v>
      </c>
      <c r="M604" s="8">
        <f>G604*$C$10*$B$8</f>
        <v>9.011335167486589E-11</v>
      </c>
      <c r="N604" s="8">
        <f t="shared" si="66"/>
        <v>1.6726424430111647E-8</v>
      </c>
      <c r="O604" s="8">
        <f t="shared" si="69"/>
        <v>1148696.0621280719</v>
      </c>
      <c r="P604" s="2">
        <f t="shared" si="67"/>
        <v>1</v>
      </c>
    </row>
    <row r="605" spans="5:16" x14ac:dyDescent="0.3">
      <c r="E605" s="7">
        <v>600</v>
      </c>
      <c r="F605" s="10">
        <f>DATE(YEAR(F604),MONTH(F604)+IF($B$9="Monthly",1,0),DAY(F604)+IF($B$9="Biweekly",14,0))</f>
        <v>63494</v>
      </c>
      <c r="G605" s="8">
        <f t="shared" si="68"/>
        <v>1.6726424430111647E-8</v>
      </c>
      <c r="H605" s="8">
        <f t="shared" si="63"/>
        <v>0</v>
      </c>
      <c r="I605" s="8">
        <v>0</v>
      </c>
      <c r="J605" s="8">
        <v>0</v>
      </c>
      <c r="K605" s="8">
        <f t="shared" si="64"/>
        <v>0</v>
      </c>
      <c r="L605" s="8">
        <f t="shared" si="65"/>
        <v>-9.0601465663104764E-11</v>
      </c>
      <c r="M605" s="8">
        <f>G605*$C$10*$B$8</f>
        <v>9.0601465663104764E-11</v>
      </c>
      <c r="N605" s="8">
        <f t="shared" si="66"/>
        <v>1.6817025895774752E-8</v>
      </c>
      <c r="O605" s="8">
        <f t="shared" si="69"/>
        <v>1148696.0621280719</v>
      </c>
      <c r="P605" s="2">
        <f t="shared" si="67"/>
        <v>1</v>
      </c>
    </row>
    <row r="606" spans="5:16" x14ac:dyDescent="0.3">
      <c r="E606" s="7">
        <v>601</v>
      </c>
      <c r="F606" s="10">
        <f>DATE(YEAR(F605),MONTH(F605)+IF($B$9="Monthly",1,0),DAY(F605)+IF($B$9="Biweekly",14,0))</f>
        <v>63524</v>
      </c>
      <c r="G606" s="8">
        <f t="shared" si="68"/>
        <v>1.6817025895774752E-8</v>
      </c>
      <c r="H606" s="8">
        <f t="shared" si="63"/>
        <v>0</v>
      </c>
      <c r="I606" s="8">
        <v>0</v>
      </c>
      <c r="J606" s="8">
        <v>0</v>
      </c>
      <c r="K606" s="8">
        <f t="shared" si="64"/>
        <v>0</v>
      </c>
      <c r="L606" s="8">
        <f t="shared" si="65"/>
        <v>-9.1092223602113249E-11</v>
      </c>
      <c r="M606" s="8">
        <f>G606*$C$10*$B$8</f>
        <v>9.1092223602113249E-11</v>
      </c>
      <c r="N606" s="8">
        <f t="shared" si="66"/>
        <v>1.6908118119376866E-8</v>
      </c>
      <c r="O606" s="8">
        <f t="shared" si="69"/>
        <v>1148696.0621280719</v>
      </c>
      <c r="P606" s="2">
        <f t="shared" si="67"/>
        <v>1</v>
      </c>
    </row>
    <row r="607" spans="5:16" x14ac:dyDescent="0.3">
      <c r="E607" s="7">
        <v>602</v>
      </c>
      <c r="F607" s="10">
        <f>DATE(YEAR(F606),MONTH(F606)+IF($B$9="Monthly",1,0),DAY(F606)+IF($B$9="Biweekly",14,0))</f>
        <v>63555</v>
      </c>
      <c r="G607" s="8">
        <f t="shared" si="68"/>
        <v>1.6908118119376866E-8</v>
      </c>
      <c r="H607" s="8">
        <f t="shared" si="63"/>
        <v>0</v>
      </c>
      <c r="I607" s="8">
        <v>0</v>
      </c>
      <c r="J607" s="8">
        <v>0</v>
      </c>
      <c r="K607" s="8">
        <f t="shared" si="64"/>
        <v>0</v>
      </c>
      <c r="L607" s="8">
        <f t="shared" si="65"/>
        <v>-9.1585639813291358E-11</v>
      </c>
      <c r="M607" s="8">
        <f>G607*$C$10*$B$8</f>
        <v>9.1585639813291358E-11</v>
      </c>
      <c r="N607" s="8">
        <f t="shared" si="66"/>
        <v>1.6999703759190156E-8</v>
      </c>
      <c r="O607" s="8">
        <f t="shared" si="69"/>
        <v>1148696.0621280719</v>
      </c>
      <c r="P607" s="2">
        <f t="shared" si="67"/>
        <v>1</v>
      </c>
    </row>
    <row r="608" spans="5:16" x14ac:dyDescent="0.3">
      <c r="E608" s="7">
        <v>603</v>
      </c>
      <c r="F608" s="10">
        <f>DATE(YEAR(F607),MONTH(F607)+IF($B$9="Monthly",1,0),DAY(F607)+IF($B$9="Biweekly",14,0))</f>
        <v>63586</v>
      </c>
      <c r="G608" s="8">
        <f t="shared" si="68"/>
        <v>1.6999703759190156E-8</v>
      </c>
      <c r="H608" s="8">
        <f t="shared" si="63"/>
        <v>0</v>
      </c>
      <c r="I608" s="8">
        <v>0</v>
      </c>
      <c r="J608" s="8">
        <v>0</v>
      </c>
      <c r="K608" s="8">
        <f t="shared" si="64"/>
        <v>0</v>
      </c>
      <c r="L608" s="8">
        <f t="shared" si="65"/>
        <v>-9.2081728695613345E-11</v>
      </c>
      <c r="M608" s="8">
        <f>G608*$C$10*$B$8</f>
        <v>9.2081728695613345E-11</v>
      </c>
      <c r="N608" s="8">
        <f t="shared" si="66"/>
        <v>1.7091785487885769E-8</v>
      </c>
      <c r="O608" s="8">
        <f t="shared" si="69"/>
        <v>1148696.0621280719</v>
      </c>
      <c r="P608" s="2">
        <f t="shared" si="67"/>
        <v>1</v>
      </c>
    </row>
    <row r="609" spans="5:16" x14ac:dyDescent="0.3">
      <c r="E609" s="7">
        <v>604</v>
      </c>
      <c r="F609" s="10">
        <f>DATE(YEAR(F608),MONTH(F608)+IF($B$9="Monthly",1,0),DAY(F608)+IF($B$9="Biweekly",14,0))</f>
        <v>63614</v>
      </c>
      <c r="G609" s="8">
        <f t="shared" si="68"/>
        <v>1.7091785487885769E-8</v>
      </c>
      <c r="H609" s="8">
        <f t="shared" si="63"/>
        <v>0</v>
      </c>
      <c r="I609" s="8">
        <v>0</v>
      </c>
      <c r="J609" s="8">
        <v>0</v>
      </c>
      <c r="K609" s="8">
        <f t="shared" si="64"/>
        <v>0</v>
      </c>
      <c r="L609" s="8">
        <f t="shared" si="65"/>
        <v>-9.258050472604792E-11</v>
      </c>
      <c r="M609" s="8">
        <f>G609*$C$10*$B$8</f>
        <v>9.258050472604792E-11</v>
      </c>
      <c r="N609" s="8">
        <f t="shared" si="66"/>
        <v>1.7184365992611816E-8</v>
      </c>
      <c r="O609" s="8">
        <f t="shared" si="69"/>
        <v>1148696.0621280719</v>
      </c>
      <c r="P609" s="2">
        <f t="shared" si="67"/>
        <v>1</v>
      </c>
    </row>
    <row r="610" spans="5:16" x14ac:dyDescent="0.3">
      <c r="E610" s="7">
        <v>605</v>
      </c>
      <c r="F610" s="10">
        <f>DATE(YEAR(F609),MONTH(F609)+IF($B$9="Monthly",1,0),DAY(F609)+IF($B$9="Biweekly",14,0))</f>
        <v>63645</v>
      </c>
      <c r="G610" s="8">
        <f t="shared" si="68"/>
        <v>1.7184365992611816E-8</v>
      </c>
      <c r="H610" s="8">
        <f t="shared" si="63"/>
        <v>0</v>
      </c>
      <c r="I610" s="8">
        <v>0</v>
      </c>
      <c r="J610" s="8">
        <v>0</v>
      </c>
      <c r="K610" s="8">
        <f t="shared" si="64"/>
        <v>0</v>
      </c>
      <c r="L610" s="8">
        <f t="shared" si="65"/>
        <v>-9.3081982459980673E-11</v>
      </c>
      <c r="M610" s="8">
        <f>G610*$C$10*$B$8</f>
        <v>9.3081982459980673E-11</v>
      </c>
      <c r="N610" s="8">
        <f t="shared" si="66"/>
        <v>1.7277447975071798E-8</v>
      </c>
      <c r="O610" s="8">
        <f t="shared" si="69"/>
        <v>1148696.0621280719</v>
      </c>
      <c r="P610" s="2">
        <f t="shared" si="67"/>
        <v>1</v>
      </c>
    </row>
    <row r="611" spans="5:16" x14ac:dyDescent="0.3">
      <c r="E611" s="7">
        <v>606</v>
      </c>
      <c r="F611" s="10">
        <f>DATE(YEAR(F610),MONTH(F610)+IF($B$9="Monthly",1,0),DAY(F610)+IF($B$9="Biweekly",14,0))</f>
        <v>63675</v>
      </c>
      <c r="G611" s="8">
        <f t="shared" si="68"/>
        <v>1.7277447975071798E-8</v>
      </c>
      <c r="H611" s="8">
        <f t="shared" si="63"/>
        <v>0</v>
      </c>
      <c r="I611" s="8">
        <v>0</v>
      </c>
      <c r="J611" s="8">
        <v>0</v>
      </c>
      <c r="K611" s="8">
        <f t="shared" si="64"/>
        <v>0</v>
      </c>
      <c r="L611" s="8">
        <f t="shared" si="65"/>
        <v>-9.3586176531638905E-11</v>
      </c>
      <c r="M611" s="8">
        <f>G611*$C$10*$B$8</f>
        <v>9.3586176531638905E-11</v>
      </c>
      <c r="N611" s="8">
        <f t="shared" si="66"/>
        <v>1.7371034151603437E-8</v>
      </c>
      <c r="O611" s="8">
        <f t="shared" si="69"/>
        <v>1148696.0621280719</v>
      </c>
      <c r="P611" s="2">
        <f t="shared" si="67"/>
        <v>1</v>
      </c>
    </row>
    <row r="612" spans="5:16" x14ac:dyDescent="0.3">
      <c r="E612" s="7">
        <v>607</v>
      </c>
      <c r="F612" s="10">
        <f>DATE(YEAR(F611),MONTH(F611)+IF($B$9="Monthly",1,0),DAY(F611)+IF($B$9="Biweekly",14,0))</f>
        <v>63706</v>
      </c>
      <c r="G612" s="8">
        <f t="shared" si="68"/>
        <v>1.7371034151603437E-8</v>
      </c>
      <c r="H612" s="8">
        <f t="shared" si="63"/>
        <v>0</v>
      </c>
      <c r="I612" s="8">
        <v>0</v>
      </c>
      <c r="J612" s="8">
        <v>0</v>
      </c>
      <c r="K612" s="8">
        <f t="shared" si="64"/>
        <v>0</v>
      </c>
      <c r="L612" s="8">
        <f t="shared" si="65"/>
        <v>-9.4093101654518623E-11</v>
      </c>
      <c r="M612" s="8">
        <f>G612*$C$10*$B$8</f>
        <v>9.4093101654518623E-11</v>
      </c>
      <c r="N612" s="8">
        <f t="shared" si="66"/>
        <v>1.7465127253257956E-8</v>
      </c>
      <c r="O612" s="8">
        <f t="shared" si="69"/>
        <v>1148696.0621280719</v>
      </c>
      <c r="P612" s="2">
        <f t="shared" si="67"/>
        <v>1</v>
      </c>
    </row>
    <row r="613" spans="5:16" x14ac:dyDescent="0.3">
      <c r="E613" s="7">
        <v>608</v>
      </c>
      <c r="F613" s="10">
        <f>DATE(YEAR(F612),MONTH(F612)+IF($B$9="Monthly",1,0),DAY(F612)+IF($B$9="Biweekly",14,0))</f>
        <v>63736</v>
      </c>
      <c r="G613" s="8">
        <f t="shared" si="68"/>
        <v>1.7465127253257956E-8</v>
      </c>
      <c r="H613" s="8">
        <f t="shared" si="63"/>
        <v>0</v>
      </c>
      <c r="I613" s="8">
        <v>0</v>
      </c>
      <c r="J613" s="8">
        <v>0</v>
      </c>
      <c r="K613" s="8">
        <f t="shared" si="64"/>
        <v>0</v>
      </c>
      <c r="L613" s="8">
        <f t="shared" si="65"/>
        <v>-9.4602772621813935E-11</v>
      </c>
      <c r="M613" s="8">
        <f>G613*$C$10*$B$8</f>
        <v>9.4602772621813935E-11</v>
      </c>
      <c r="N613" s="8">
        <f t="shared" si="66"/>
        <v>1.7559730025879771E-8</v>
      </c>
      <c r="O613" s="8">
        <f t="shared" si="69"/>
        <v>1148696.0621280719</v>
      </c>
      <c r="P613" s="2">
        <f t="shared" si="67"/>
        <v>1</v>
      </c>
    </row>
    <row r="614" spans="5:16" x14ac:dyDescent="0.3">
      <c r="E614" s="7">
        <v>609</v>
      </c>
      <c r="F614" s="10">
        <f>DATE(YEAR(F613),MONTH(F613)+IF($B$9="Monthly",1,0),DAY(F613)+IF($B$9="Biweekly",14,0))</f>
        <v>63767</v>
      </c>
      <c r="G614" s="8">
        <f t="shared" si="68"/>
        <v>1.7559730025879771E-8</v>
      </c>
      <c r="H614" s="8">
        <f t="shared" si="63"/>
        <v>0</v>
      </c>
      <c r="I614" s="8">
        <v>0</v>
      </c>
      <c r="J614" s="8">
        <v>0</v>
      </c>
      <c r="K614" s="8">
        <f t="shared" si="64"/>
        <v>0</v>
      </c>
      <c r="L614" s="8">
        <f t="shared" si="65"/>
        <v>-9.5115204306848762E-11</v>
      </c>
      <c r="M614" s="8">
        <f>G614*$C$10*$B$8</f>
        <v>9.5115204306848762E-11</v>
      </c>
      <c r="N614" s="8">
        <f t="shared" si="66"/>
        <v>1.7654845230186622E-8</v>
      </c>
      <c r="O614" s="8">
        <f t="shared" si="69"/>
        <v>1148696.0621280719</v>
      </c>
      <c r="P614" s="2">
        <f t="shared" si="67"/>
        <v>1</v>
      </c>
    </row>
    <row r="615" spans="5:16" x14ac:dyDescent="0.3">
      <c r="E615" s="7">
        <v>610</v>
      </c>
      <c r="F615" s="10">
        <f>DATE(YEAR(F614),MONTH(F614)+IF($B$9="Monthly",1,0),DAY(F614)+IF($B$9="Biweekly",14,0))</f>
        <v>63798</v>
      </c>
      <c r="G615" s="8">
        <f t="shared" si="68"/>
        <v>1.7654845230186622E-8</v>
      </c>
      <c r="H615" s="8">
        <f t="shared" si="63"/>
        <v>0</v>
      </c>
      <c r="I615" s="8">
        <v>0</v>
      </c>
      <c r="J615" s="8">
        <v>0</v>
      </c>
      <c r="K615" s="8">
        <f t="shared" si="64"/>
        <v>0</v>
      </c>
      <c r="L615" s="8">
        <f t="shared" si="65"/>
        <v>-9.5630411663510865E-11</v>
      </c>
      <c r="M615" s="8">
        <f>G615*$C$10*$B$8</f>
        <v>9.5630411663510865E-11</v>
      </c>
      <c r="N615" s="8">
        <f t="shared" si="66"/>
        <v>1.7750475641850134E-8</v>
      </c>
      <c r="O615" s="8">
        <f t="shared" si="69"/>
        <v>1148696.0621280719</v>
      </c>
      <c r="P615" s="2">
        <f t="shared" si="67"/>
        <v>1</v>
      </c>
    </row>
    <row r="616" spans="5:16" x14ac:dyDescent="0.3">
      <c r="E616" s="7">
        <v>611</v>
      </c>
      <c r="F616" s="10">
        <f>DATE(YEAR(F615),MONTH(F615)+IF($B$9="Monthly",1,0),DAY(F615)+IF($B$9="Biweekly",14,0))</f>
        <v>63828</v>
      </c>
      <c r="G616" s="8">
        <f t="shared" si="68"/>
        <v>1.7750475641850134E-8</v>
      </c>
      <c r="H616" s="8">
        <f t="shared" si="63"/>
        <v>0</v>
      </c>
      <c r="I616" s="8">
        <v>0</v>
      </c>
      <c r="J616" s="8">
        <v>0</v>
      </c>
      <c r="K616" s="8">
        <f t="shared" si="64"/>
        <v>0</v>
      </c>
      <c r="L616" s="8">
        <f t="shared" si="65"/>
        <v>-9.6148409726688228E-11</v>
      </c>
      <c r="M616" s="8">
        <f>G616*$C$10*$B$8</f>
        <v>9.6148409726688228E-11</v>
      </c>
      <c r="N616" s="8">
        <f t="shared" si="66"/>
        <v>1.7846624051576822E-8</v>
      </c>
      <c r="O616" s="8">
        <f t="shared" si="69"/>
        <v>1148696.0621280719</v>
      </c>
      <c r="P616" s="2">
        <f t="shared" si="67"/>
        <v>1</v>
      </c>
    </row>
    <row r="617" spans="5:16" x14ac:dyDescent="0.3">
      <c r="E617" s="7">
        <v>612</v>
      </c>
      <c r="F617" s="10">
        <f>DATE(YEAR(F616),MONTH(F616)+IF($B$9="Monthly",1,0),DAY(F616)+IF($B$9="Biweekly",14,0))</f>
        <v>63859</v>
      </c>
      <c r="G617" s="8">
        <f t="shared" si="68"/>
        <v>1.7846624051576822E-8</v>
      </c>
      <c r="H617" s="8">
        <f t="shared" si="63"/>
        <v>0</v>
      </c>
      <c r="I617" s="8">
        <v>0</v>
      </c>
      <c r="J617" s="8">
        <v>0</v>
      </c>
      <c r="K617" s="8">
        <f t="shared" si="64"/>
        <v>0</v>
      </c>
      <c r="L617" s="8">
        <f t="shared" si="65"/>
        <v>-9.6669213612707794E-11</v>
      </c>
      <c r="M617" s="8">
        <f>G617*$C$10*$B$8</f>
        <v>9.6669213612707794E-11</v>
      </c>
      <c r="N617" s="8">
        <f t="shared" si="66"/>
        <v>1.794329326518953E-8</v>
      </c>
      <c r="O617" s="8">
        <f t="shared" si="69"/>
        <v>1148696.0621280719</v>
      </c>
      <c r="P617" s="2">
        <f t="shared" si="67"/>
        <v>1</v>
      </c>
    </row>
    <row r="618" spans="5:16" x14ac:dyDescent="0.3">
      <c r="E618" s="7">
        <v>613</v>
      </c>
      <c r="F618" s="10">
        <f>DATE(YEAR(F617),MONTH(F617)+IF($B$9="Monthly",1,0),DAY(F617)+IF($B$9="Biweekly",14,0))</f>
        <v>63889</v>
      </c>
      <c r="G618" s="8">
        <f t="shared" si="68"/>
        <v>1.794329326518953E-8</v>
      </c>
      <c r="H618" s="8">
        <f t="shared" si="63"/>
        <v>0</v>
      </c>
      <c r="I618" s="8">
        <v>0</v>
      </c>
      <c r="J618" s="8">
        <v>0</v>
      </c>
      <c r="K618" s="8">
        <f t="shared" si="64"/>
        <v>0</v>
      </c>
      <c r="L618" s="8">
        <f t="shared" si="65"/>
        <v>-9.7192838519776618E-11</v>
      </c>
      <c r="M618" s="8">
        <f>G618*$C$10*$B$8</f>
        <v>9.7192838519776618E-11</v>
      </c>
      <c r="N618" s="8">
        <f t="shared" si="66"/>
        <v>1.8040486103709305E-8</v>
      </c>
      <c r="O618" s="8">
        <f t="shared" si="69"/>
        <v>1148696.0621280719</v>
      </c>
      <c r="P618" s="2">
        <f t="shared" si="67"/>
        <v>1</v>
      </c>
    </row>
    <row r="619" spans="5:16" x14ac:dyDescent="0.3">
      <c r="E619" s="7">
        <v>614</v>
      </c>
      <c r="F619" s="10">
        <f>DATE(YEAR(F618),MONTH(F618)+IF($B$9="Monthly",1,0),DAY(F618)+IF($B$9="Biweekly",14,0))</f>
        <v>63920</v>
      </c>
      <c r="G619" s="8">
        <f t="shared" si="68"/>
        <v>1.8040486103709305E-8</v>
      </c>
      <c r="H619" s="8">
        <f t="shared" si="63"/>
        <v>0</v>
      </c>
      <c r="I619" s="8">
        <v>0</v>
      </c>
      <c r="J619" s="8">
        <v>0</v>
      </c>
      <c r="K619" s="8">
        <f t="shared" si="64"/>
        <v>0</v>
      </c>
      <c r="L619" s="8">
        <f t="shared" si="65"/>
        <v>-9.7719299728425408E-11</v>
      </c>
      <c r="M619" s="8">
        <f>G619*$C$10*$B$8</f>
        <v>9.7719299728425408E-11</v>
      </c>
      <c r="N619" s="8">
        <f t="shared" si="66"/>
        <v>1.8138205403437732E-8</v>
      </c>
      <c r="O619" s="8">
        <f t="shared" si="69"/>
        <v>1148696.0621280719</v>
      </c>
      <c r="P619" s="2">
        <f t="shared" si="67"/>
        <v>1</v>
      </c>
    </row>
    <row r="620" spans="5:16" x14ac:dyDescent="0.3">
      <c r="E620" s="7">
        <v>615</v>
      </c>
      <c r="F620" s="10">
        <f>DATE(YEAR(F619),MONTH(F619)+IF($B$9="Monthly",1,0),DAY(F619)+IF($B$9="Biweekly",14,0))</f>
        <v>63951</v>
      </c>
      <c r="G620" s="8">
        <f t="shared" si="68"/>
        <v>1.8138205403437732E-8</v>
      </c>
      <c r="H620" s="8">
        <f t="shared" si="63"/>
        <v>0</v>
      </c>
      <c r="I620" s="8">
        <v>0</v>
      </c>
      <c r="J620" s="8">
        <v>0</v>
      </c>
      <c r="K620" s="8">
        <f t="shared" si="64"/>
        <v>0</v>
      </c>
      <c r="L620" s="8">
        <f t="shared" si="65"/>
        <v>-9.8248612601954386E-11</v>
      </c>
      <c r="M620" s="8">
        <f>G620*$C$10*$B$8</f>
        <v>9.8248612601954386E-11</v>
      </c>
      <c r="N620" s="8">
        <f t="shared" si="66"/>
        <v>1.8236454016039685E-8</v>
      </c>
      <c r="O620" s="8">
        <f t="shared" si="69"/>
        <v>1148696.0621280719</v>
      </c>
      <c r="P620" s="2">
        <f t="shared" si="67"/>
        <v>1</v>
      </c>
    </row>
    <row r="621" spans="5:16" x14ac:dyDescent="0.3">
      <c r="E621" s="7">
        <v>616</v>
      </c>
      <c r="F621" s="10">
        <f>DATE(YEAR(F620),MONTH(F620)+IF($B$9="Monthly",1,0),DAY(F620)+IF($B$9="Biweekly",14,0))</f>
        <v>63979</v>
      </c>
      <c r="G621" s="8">
        <f t="shared" si="68"/>
        <v>1.8236454016039685E-8</v>
      </c>
      <c r="H621" s="8">
        <f t="shared" si="63"/>
        <v>0</v>
      </c>
      <c r="I621" s="8">
        <v>0</v>
      </c>
      <c r="J621" s="8">
        <v>0</v>
      </c>
      <c r="K621" s="8">
        <f t="shared" si="64"/>
        <v>0</v>
      </c>
      <c r="L621" s="8">
        <f t="shared" si="65"/>
        <v>-9.8780792586881632E-11</v>
      </c>
      <c r="M621" s="8">
        <f>G621*$C$10*$B$8</f>
        <v>9.8780792586881632E-11</v>
      </c>
      <c r="N621" s="8">
        <f t="shared" si="66"/>
        <v>1.8335234808626568E-8</v>
      </c>
      <c r="O621" s="8">
        <f t="shared" si="69"/>
        <v>1148696.0621280719</v>
      </c>
      <c r="P621" s="2">
        <f t="shared" si="67"/>
        <v>1</v>
      </c>
    </row>
    <row r="622" spans="5:16" x14ac:dyDescent="0.3">
      <c r="E622" s="7">
        <v>617</v>
      </c>
      <c r="F622" s="10">
        <f>DATE(YEAR(F621),MONTH(F621)+IF($B$9="Monthly",1,0),DAY(F621)+IF($B$9="Biweekly",14,0))</f>
        <v>64010</v>
      </c>
      <c r="G622" s="8">
        <f t="shared" si="68"/>
        <v>1.8335234808626568E-8</v>
      </c>
      <c r="H622" s="8">
        <f t="shared" si="63"/>
        <v>0</v>
      </c>
      <c r="I622" s="8">
        <v>0</v>
      </c>
      <c r="J622" s="8">
        <v>0</v>
      </c>
      <c r="K622" s="8">
        <f t="shared" si="64"/>
        <v>0</v>
      </c>
      <c r="L622" s="8">
        <f t="shared" si="65"/>
        <v>-9.93158552133939E-11</v>
      </c>
      <c r="M622" s="8">
        <f>G622*$C$10*$B$8</f>
        <v>9.93158552133939E-11</v>
      </c>
      <c r="N622" s="8">
        <f t="shared" si="66"/>
        <v>1.8434550663839962E-8</v>
      </c>
      <c r="O622" s="8">
        <f t="shared" si="69"/>
        <v>1148696.0621280719</v>
      </c>
      <c r="P622" s="2">
        <f t="shared" si="67"/>
        <v>1</v>
      </c>
    </row>
    <row r="623" spans="5:16" x14ac:dyDescent="0.3">
      <c r="E623" s="7">
        <v>618</v>
      </c>
      <c r="F623" s="10">
        <f>DATE(YEAR(F622),MONTH(F622)+IF($B$9="Monthly",1,0),DAY(F622)+IF($B$9="Biweekly",14,0))</f>
        <v>64040</v>
      </c>
      <c r="G623" s="8">
        <f t="shared" si="68"/>
        <v>1.8434550663839962E-8</v>
      </c>
      <c r="H623" s="8">
        <f t="shared" si="63"/>
        <v>0</v>
      </c>
      <c r="I623" s="8">
        <v>0</v>
      </c>
      <c r="J623" s="8">
        <v>0</v>
      </c>
      <c r="K623" s="8">
        <f t="shared" si="64"/>
        <v>0</v>
      </c>
      <c r="L623" s="8">
        <f t="shared" si="65"/>
        <v>-9.9853816095799795E-11</v>
      </c>
      <c r="M623" s="8">
        <f>G623*$C$10*$B$8</f>
        <v>9.9853816095799795E-11</v>
      </c>
      <c r="N623" s="8">
        <f t="shared" si="66"/>
        <v>1.8534404479935762E-8</v>
      </c>
      <c r="O623" s="8">
        <f t="shared" si="69"/>
        <v>1148696.0621280719</v>
      </c>
      <c r="P623" s="2">
        <f t="shared" si="67"/>
        <v>1</v>
      </c>
    </row>
    <row r="624" spans="5:16" x14ac:dyDescent="0.3">
      <c r="E624" s="7">
        <v>619</v>
      </c>
      <c r="F624" s="10">
        <f>DATE(YEAR(F623),MONTH(F623)+IF($B$9="Monthly",1,0),DAY(F623)+IF($B$9="Biweekly",14,0))</f>
        <v>64071</v>
      </c>
      <c r="G624" s="8">
        <f t="shared" si="68"/>
        <v>1.8534404479935762E-8</v>
      </c>
      <c r="H624" s="8">
        <f t="shared" si="63"/>
        <v>0</v>
      </c>
      <c r="I624" s="8">
        <v>0</v>
      </c>
      <c r="J624" s="8">
        <v>0</v>
      </c>
      <c r="K624" s="8">
        <f t="shared" si="64"/>
        <v>0</v>
      </c>
      <c r="L624" s="8">
        <f t="shared" si="65"/>
        <v>-1.0039469093298537E-10</v>
      </c>
      <c r="M624" s="8">
        <f>G624*$C$10*$B$8</f>
        <v>1.0039469093298537E-10</v>
      </c>
      <c r="N624" s="8">
        <f t="shared" si="66"/>
        <v>1.8634799170868747E-8</v>
      </c>
      <c r="O624" s="8">
        <f t="shared" si="69"/>
        <v>1148696.0621280719</v>
      </c>
      <c r="P624" s="2">
        <f t="shared" si="67"/>
        <v>1</v>
      </c>
    </row>
    <row r="625" spans="5:16" x14ac:dyDescent="0.3">
      <c r="E625" s="7">
        <v>620</v>
      </c>
      <c r="F625" s="10">
        <f>DATE(YEAR(F624),MONTH(F624)+IF($B$9="Monthly",1,0),DAY(F624)+IF($B$9="Biweekly",14,0))</f>
        <v>64101</v>
      </c>
      <c r="G625" s="8">
        <f t="shared" si="68"/>
        <v>1.8634799170868747E-8</v>
      </c>
      <c r="H625" s="8">
        <f t="shared" si="63"/>
        <v>0</v>
      </c>
      <c r="I625" s="8">
        <v>0</v>
      </c>
      <c r="J625" s="8">
        <v>0</v>
      </c>
      <c r="K625" s="8">
        <f t="shared" si="64"/>
        <v>0</v>
      </c>
      <c r="L625" s="8">
        <f t="shared" si="65"/>
        <v>-1.0093849550887238E-10</v>
      </c>
      <c r="M625" s="8">
        <f>G625*$C$10*$B$8</f>
        <v>1.0093849550887238E-10</v>
      </c>
      <c r="N625" s="8">
        <f t="shared" si="66"/>
        <v>1.873573766637762E-8</v>
      </c>
      <c r="O625" s="8">
        <f t="shared" si="69"/>
        <v>1148696.0621280719</v>
      </c>
      <c r="P625" s="2">
        <f t="shared" si="67"/>
        <v>1</v>
      </c>
    </row>
    <row r="626" spans="5:16" x14ac:dyDescent="0.3">
      <c r="E626" s="7">
        <v>621</v>
      </c>
      <c r="F626" s="10">
        <f>DATE(YEAR(F625),MONTH(F625)+IF($B$9="Monthly",1,0),DAY(F625)+IF($B$9="Biweekly",14,0))</f>
        <v>64132</v>
      </c>
      <c r="G626" s="8">
        <f t="shared" si="68"/>
        <v>1.873573766637762E-8</v>
      </c>
      <c r="H626" s="8">
        <f t="shared" si="63"/>
        <v>0</v>
      </c>
      <c r="I626" s="8">
        <v>0</v>
      </c>
      <c r="J626" s="8">
        <v>0</v>
      </c>
      <c r="K626" s="8">
        <f t="shared" si="64"/>
        <v>0</v>
      </c>
      <c r="L626" s="8">
        <f t="shared" si="65"/>
        <v>-1.0148524569287877E-10</v>
      </c>
      <c r="M626" s="8">
        <f>G626*$C$10*$B$8</f>
        <v>1.0148524569287877E-10</v>
      </c>
      <c r="N626" s="8">
        <f t="shared" si="66"/>
        <v>1.8837222912070499E-8</v>
      </c>
      <c r="O626" s="8">
        <f t="shared" si="69"/>
        <v>1148696.0621280719</v>
      </c>
      <c r="P626" s="2">
        <f t="shared" si="67"/>
        <v>1</v>
      </c>
    </row>
    <row r="627" spans="5:16" x14ac:dyDescent="0.3">
      <c r="E627" s="7">
        <v>622</v>
      </c>
      <c r="F627" s="10">
        <f>DATE(YEAR(F626),MONTH(F626)+IF($B$9="Monthly",1,0),DAY(F626)+IF($B$9="Biweekly",14,0))</f>
        <v>64163</v>
      </c>
      <c r="G627" s="8">
        <f t="shared" si="68"/>
        <v>1.8837222912070499E-8</v>
      </c>
      <c r="H627" s="8">
        <f t="shared" si="63"/>
        <v>0</v>
      </c>
      <c r="I627" s="8">
        <v>0</v>
      </c>
      <c r="J627" s="8">
        <v>0</v>
      </c>
      <c r="K627" s="8">
        <f t="shared" si="64"/>
        <v>0</v>
      </c>
      <c r="L627" s="8">
        <f t="shared" si="65"/>
        <v>-1.0203495744038187E-10</v>
      </c>
      <c r="M627" s="8">
        <f>G627*$C$10*$B$8</f>
        <v>1.0203495744038187E-10</v>
      </c>
      <c r="N627" s="8">
        <f t="shared" si="66"/>
        <v>1.893925786951088E-8</v>
      </c>
      <c r="O627" s="8">
        <f t="shared" si="69"/>
        <v>1148696.0621280719</v>
      </c>
      <c r="P627" s="2">
        <f t="shared" si="67"/>
        <v>1</v>
      </c>
    </row>
    <row r="628" spans="5:16" x14ac:dyDescent="0.3">
      <c r="E628" s="7">
        <v>623</v>
      </c>
      <c r="F628" s="10">
        <f>DATE(YEAR(F627),MONTH(F627)+IF($B$9="Monthly",1,0),DAY(F627)+IF($B$9="Biweekly",14,0))</f>
        <v>64193</v>
      </c>
      <c r="G628" s="8">
        <f t="shared" si="68"/>
        <v>1.893925786951088E-8</v>
      </c>
      <c r="H628" s="8">
        <f t="shared" si="63"/>
        <v>0</v>
      </c>
      <c r="I628" s="8">
        <v>0</v>
      </c>
      <c r="J628" s="8">
        <v>0</v>
      </c>
      <c r="K628" s="8">
        <f t="shared" si="64"/>
        <v>0</v>
      </c>
      <c r="L628" s="8">
        <f t="shared" si="65"/>
        <v>-1.0258764679318393E-10</v>
      </c>
      <c r="M628" s="8">
        <f>G628*$C$10*$B$8</f>
        <v>1.0258764679318393E-10</v>
      </c>
      <c r="N628" s="8">
        <f t="shared" si="66"/>
        <v>1.9041845516304062E-8</v>
      </c>
      <c r="O628" s="8">
        <f t="shared" si="69"/>
        <v>1148696.0621280719</v>
      </c>
      <c r="P628" s="2">
        <f t="shared" si="67"/>
        <v>1</v>
      </c>
    </row>
    <row r="629" spans="5:16" x14ac:dyDescent="0.3">
      <c r="E629" s="7">
        <v>624</v>
      </c>
      <c r="F629" s="10">
        <f>DATE(YEAR(F628),MONTH(F628)+IF($B$9="Monthly",1,0),DAY(F628)+IF($B$9="Biweekly",14,0))</f>
        <v>64224</v>
      </c>
      <c r="G629" s="8">
        <f t="shared" si="68"/>
        <v>1.9041845516304062E-8</v>
      </c>
      <c r="H629" s="8">
        <f t="shared" si="63"/>
        <v>0</v>
      </c>
      <c r="I629" s="8">
        <v>0</v>
      </c>
      <c r="J629" s="8">
        <v>0</v>
      </c>
      <c r="K629" s="8">
        <f t="shared" si="64"/>
        <v>0</v>
      </c>
      <c r="L629" s="8">
        <f t="shared" si="65"/>
        <v>-1.0314332987998033E-10</v>
      </c>
      <c r="M629" s="8">
        <f>G629*$C$10*$B$8</f>
        <v>1.0314332987998033E-10</v>
      </c>
      <c r="N629" s="8">
        <f t="shared" si="66"/>
        <v>1.9144988846184041E-8</v>
      </c>
      <c r="O629" s="8">
        <f t="shared" si="69"/>
        <v>1148696.0621280719</v>
      </c>
      <c r="P629" s="2">
        <f t="shared" si="67"/>
        <v>1</v>
      </c>
    </row>
    <row r="630" spans="5:16" x14ac:dyDescent="0.3">
      <c r="E630" s="7">
        <v>625</v>
      </c>
      <c r="F630" s="10">
        <f>DATE(YEAR(F629),MONTH(F629)+IF($B$9="Monthly",1,0),DAY(F629)+IF($B$9="Biweekly",14,0))</f>
        <v>64254</v>
      </c>
      <c r="G630" s="8">
        <f t="shared" si="68"/>
        <v>1.9144988846184041E-8</v>
      </c>
      <c r="H630" s="8">
        <f t="shared" si="63"/>
        <v>0</v>
      </c>
      <c r="I630" s="8">
        <v>0</v>
      </c>
      <c r="J630" s="8">
        <v>0</v>
      </c>
      <c r="K630" s="8">
        <f t="shared" si="64"/>
        <v>0</v>
      </c>
      <c r="L630" s="8">
        <f t="shared" si="65"/>
        <v>-1.0370202291683022E-10</v>
      </c>
      <c r="M630" s="8">
        <f>G630*$C$10*$B$8</f>
        <v>1.0370202291683022E-10</v>
      </c>
      <c r="N630" s="8">
        <f t="shared" si="66"/>
        <v>1.9248690869100872E-8</v>
      </c>
      <c r="O630" s="8">
        <f t="shared" si="69"/>
        <v>1148696.0621280719</v>
      </c>
      <c r="P630" s="2">
        <f t="shared" si="67"/>
        <v>1</v>
      </c>
    </row>
    <row r="631" spans="5:16" x14ac:dyDescent="0.3">
      <c r="E631" s="7">
        <v>626</v>
      </c>
      <c r="F631" s="10">
        <f>DATE(YEAR(F630),MONTH(F630)+IF($B$9="Monthly",1,0),DAY(F630)+IF($B$9="Biweekly",14,0))</f>
        <v>64285</v>
      </c>
      <c r="G631" s="8">
        <f t="shared" si="68"/>
        <v>1.9248690869100872E-8</v>
      </c>
      <c r="H631" s="8">
        <f t="shared" si="63"/>
        <v>0</v>
      </c>
      <c r="I631" s="8">
        <v>0</v>
      </c>
      <c r="J631" s="8">
        <v>0</v>
      </c>
      <c r="K631" s="8">
        <f t="shared" si="64"/>
        <v>0</v>
      </c>
      <c r="L631" s="8">
        <f t="shared" si="65"/>
        <v>-1.0426374220762973E-10</v>
      </c>
      <c r="M631" s="8">
        <f>G631*$C$10*$B$8</f>
        <v>1.0426374220762973E-10</v>
      </c>
      <c r="N631" s="8">
        <f t="shared" si="66"/>
        <v>1.9352954611308502E-8</v>
      </c>
      <c r="O631" s="8">
        <f t="shared" si="69"/>
        <v>1148696.0621280719</v>
      </c>
      <c r="P631" s="2">
        <f t="shared" si="67"/>
        <v>1</v>
      </c>
    </row>
    <row r="632" spans="5:16" x14ac:dyDescent="0.3">
      <c r="E632" s="7">
        <v>627</v>
      </c>
      <c r="F632" s="10">
        <f>DATE(YEAR(F631),MONTH(F631)+IF($B$9="Monthly",1,0),DAY(F631)+IF($B$9="Biweekly",14,0))</f>
        <v>64316</v>
      </c>
      <c r="G632" s="8">
        <f t="shared" si="68"/>
        <v>1.9352954611308502E-8</v>
      </c>
      <c r="H632" s="8">
        <f t="shared" si="63"/>
        <v>0</v>
      </c>
      <c r="I632" s="8">
        <v>0</v>
      </c>
      <c r="J632" s="8">
        <v>0</v>
      </c>
      <c r="K632" s="8">
        <f t="shared" si="64"/>
        <v>0</v>
      </c>
      <c r="L632" s="8">
        <f t="shared" si="65"/>
        <v>-1.0482850414458772E-10</v>
      </c>
      <c r="M632" s="8">
        <f>G632*$C$10*$B$8</f>
        <v>1.0482850414458772E-10</v>
      </c>
      <c r="N632" s="8">
        <f t="shared" si="66"/>
        <v>1.945778311545309E-8</v>
      </c>
      <c r="O632" s="8">
        <f t="shared" si="69"/>
        <v>1148696.0621280719</v>
      </c>
      <c r="P632" s="2">
        <f t="shared" si="67"/>
        <v>1</v>
      </c>
    </row>
    <row r="633" spans="5:16" x14ac:dyDescent="0.3">
      <c r="E633" s="7">
        <v>628</v>
      </c>
      <c r="F633" s="10">
        <f>DATE(YEAR(F632),MONTH(F632)+IF($B$9="Monthly",1,0),DAY(F632)+IF($B$9="Biweekly",14,0))</f>
        <v>64345</v>
      </c>
      <c r="G633" s="8">
        <f t="shared" si="68"/>
        <v>1.945778311545309E-8</v>
      </c>
      <c r="H633" s="8">
        <f t="shared" si="63"/>
        <v>0</v>
      </c>
      <c r="I633" s="8">
        <v>0</v>
      </c>
      <c r="J633" s="8">
        <v>0</v>
      </c>
      <c r="K633" s="8">
        <f t="shared" si="64"/>
        <v>0</v>
      </c>
      <c r="L633" s="8">
        <f t="shared" si="65"/>
        <v>-1.0539632520870424E-10</v>
      </c>
      <c r="M633" s="8">
        <f>G633*$C$10*$B$8</f>
        <v>1.0539632520870424E-10</v>
      </c>
      <c r="N633" s="8">
        <f t="shared" si="66"/>
        <v>1.9563179440661796E-8</v>
      </c>
      <c r="O633" s="8">
        <f t="shared" si="69"/>
        <v>1148696.0621280719</v>
      </c>
      <c r="P633" s="2">
        <f t="shared" si="67"/>
        <v>1</v>
      </c>
    </row>
    <row r="634" spans="5:16" x14ac:dyDescent="0.3">
      <c r="E634" s="7">
        <v>629</v>
      </c>
      <c r="F634" s="10">
        <f>DATE(YEAR(F633),MONTH(F633)+IF($B$9="Monthly",1,0),DAY(F633)+IF($B$9="Biweekly",14,0))</f>
        <v>64376</v>
      </c>
      <c r="G634" s="8">
        <f t="shared" si="68"/>
        <v>1.9563179440661796E-8</v>
      </c>
      <c r="H634" s="8">
        <f t="shared" si="63"/>
        <v>0</v>
      </c>
      <c r="I634" s="8">
        <v>0</v>
      </c>
      <c r="J634" s="8">
        <v>0</v>
      </c>
      <c r="K634" s="8">
        <f t="shared" si="64"/>
        <v>0</v>
      </c>
      <c r="L634" s="8">
        <f t="shared" si="65"/>
        <v>-1.059672219702514E-10</v>
      </c>
      <c r="M634" s="8">
        <f>G634*$C$10*$B$8</f>
        <v>1.059672219702514E-10</v>
      </c>
      <c r="N634" s="8">
        <f t="shared" si="66"/>
        <v>1.9669146662632047E-8</v>
      </c>
      <c r="O634" s="8">
        <f t="shared" si="69"/>
        <v>1148696.0621280719</v>
      </c>
      <c r="P634" s="2">
        <f t="shared" si="67"/>
        <v>1</v>
      </c>
    </row>
    <row r="635" spans="5:16" x14ac:dyDescent="0.3">
      <c r="E635" s="7">
        <v>630</v>
      </c>
      <c r="F635" s="10">
        <f>DATE(YEAR(F634),MONTH(F634)+IF($B$9="Monthly",1,0),DAY(F634)+IF($B$9="Biweekly",14,0))</f>
        <v>64406</v>
      </c>
      <c r="G635" s="8">
        <f t="shared" si="68"/>
        <v>1.9669146662632047E-8</v>
      </c>
      <c r="H635" s="8">
        <f t="shared" si="63"/>
        <v>0</v>
      </c>
      <c r="I635" s="8">
        <v>0</v>
      </c>
      <c r="J635" s="8">
        <v>0</v>
      </c>
      <c r="K635" s="8">
        <f t="shared" si="64"/>
        <v>0</v>
      </c>
      <c r="L635" s="8">
        <f t="shared" si="65"/>
        <v>-1.0654121108925693E-10</v>
      </c>
      <c r="M635" s="8">
        <f>G635*$C$10*$B$8</f>
        <v>1.0654121108925693E-10</v>
      </c>
      <c r="N635" s="8">
        <f t="shared" si="66"/>
        <v>1.9775687873721305E-8</v>
      </c>
      <c r="O635" s="8">
        <f t="shared" si="69"/>
        <v>1148696.0621280719</v>
      </c>
      <c r="P635" s="2">
        <f t="shared" si="67"/>
        <v>1</v>
      </c>
    </row>
    <row r="636" spans="5:16" x14ac:dyDescent="0.3">
      <c r="E636" s="7">
        <v>631</v>
      </c>
      <c r="F636" s="10">
        <f>DATE(YEAR(F635),MONTH(F635)+IF($B$9="Monthly",1,0),DAY(F635)+IF($B$9="Biweekly",14,0))</f>
        <v>64437</v>
      </c>
      <c r="G636" s="8">
        <f t="shared" si="68"/>
        <v>1.9775687873721305E-8</v>
      </c>
      <c r="H636" s="8">
        <f t="shared" si="63"/>
        <v>0</v>
      </c>
      <c r="I636" s="8">
        <v>0</v>
      </c>
      <c r="J636" s="8">
        <v>0</v>
      </c>
      <c r="K636" s="8">
        <f t="shared" si="64"/>
        <v>0</v>
      </c>
      <c r="L636" s="8">
        <f t="shared" si="65"/>
        <v>-1.071183093159904E-10</v>
      </c>
      <c r="M636" s="8">
        <f>G636*$C$10*$B$8</f>
        <v>1.071183093159904E-10</v>
      </c>
      <c r="N636" s="8">
        <f t="shared" si="66"/>
        <v>1.9882806183037296E-8</v>
      </c>
      <c r="O636" s="8">
        <f t="shared" si="69"/>
        <v>1148696.0621280719</v>
      </c>
      <c r="P636" s="2">
        <f t="shared" si="67"/>
        <v>1</v>
      </c>
    </row>
    <row r="637" spans="5:16" x14ac:dyDescent="0.3">
      <c r="E637" s="7">
        <v>632</v>
      </c>
      <c r="F637" s="10">
        <f>DATE(YEAR(F636),MONTH(F636)+IF($B$9="Monthly",1,0),DAY(F636)+IF($B$9="Biweekly",14,0))</f>
        <v>64467</v>
      </c>
      <c r="G637" s="8">
        <f t="shared" si="68"/>
        <v>1.9882806183037296E-8</v>
      </c>
      <c r="H637" s="8">
        <f t="shared" si="63"/>
        <v>0</v>
      </c>
      <c r="I637" s="8">
        <v>0</v>
      </c>
      <c r="J637" s="8">
        <v>0</v>
      </c>
      <c r="K637" s="8">
        <f t="shared" si="64"/>
        <v>0</v>
      </c>
      <c r="L637" s="8">
        <f t="shared" si="65"/>
        <v>-1.0769853349145203E-10</v>
      </c>
      <c r="M637" s="8">
        <f>G637*$C$10*$B$8</f>
        <v>1.0769853349145203E-10</v>
      </c>
      <c r="N637" s="8">
        <f t="shared" si="66"/>
        <v>1.9990504716528749E-8</v>
      </c>
      <c r="O637" s="8">
        <f t="shared" si="69"/>
        <v>1148696.0621280719</v>
      </c>
      <c r="P637" s="2">
        <f t="shared" si="67"/>
        <v>1</v>
      </c>
    </row>
    <row r="638" spans="5:16" x14ac:dyDescent="0.3">
      <c r="E638" s="7">
        <v>633</v>
      </c>
      <c r="F638" s="10">
        <f>DATE(YEAR(F637),MONTH(F637)+IF($B$9="Monthly",1,0),DAY(F637)+IF($B$9="Biweekly",14,0))</f>
        <v>64498</v>
      </c>
      <c r="G638" s="8">
        <f t="shared" si="68"/>
        <v>1.9990504716528749E-8</v>
      </c>
      <c r="H638" s="8">
        <f t="shared" si="63"/>
        <v>0</v>
      </c>
      <c r="I638" s="8">
        <v>0</v>
      </c>
      <c r="J638" s="8">
        <v>0</v>
      </c>
      <c r="K638" s="8">
        <f t="shared" si="64"/>
        <v>0</v>
      </c>
      <c r="L638" s="8">
        <f t="shared" si="65"/>
        <v>-1.0828190054786405E-10</v>
      </c>
      <c r="M638" s="8">
        <f>G638*$C$10*$B$8</f>
        <v>1.0828190054786405E-10</v>
      </c>
      <c r="N638" s="8">
        <f t="shared" si="66"/>
        <v>2.0098786617076613E-8</v>
      </c>
      <c r="O638" s="8">
        <f t="shared" si="69"/>
        <v>1148696.0621280719</v>
      </c>
      <c r="P638" s="2">
        <f t="shared" si="67"/>
        <v>1</v>
      </c>
    </row>
    <row r="639" spans="5:16" x14ac:dyDescent="0.3">
      <c r="E639" s="7">
        <v>634</v>
      </c>
      <c r="F639" s="10">
        <f>DATE(YEAR(F638),MONTH(F638)+IF($B$9="Monthly",1,0),DAY(F638)+IF($B$9="Biweekly",14,0))</f>
        <v>64529</v>
      </c>
      <c r="G639" s="8">
        <f t="shared" si="68"/>
        <v>2.0098786617076613E-8</v>
      </c>
      <c r="H639" s="8">
        <f t="shared" si="63"/>
        <v>0</v>
      </c>
      <c r="I639" s="8">
        <v>0</v>
      </c>
      <c r="J639" s="8">
        <v>0</v>
      </c>
      <c r="K639" s="8">
        <f t="shared" si="64"/>
        <v>0</v>
      </c>
      <c r="L639" s="8">
        <f t="shared" si="65"/>
        <v>-1.0886842750916499E-10</v>
      </c>
      <c r="M639" s="8">
        <f>G639*$C$10*$B$8</f>
        <v>1.0886842750916499E-10</v>
      </c>
      <c r="N639" s="8">
        <f t="shared" si="66"/>
        <v>2.0207655044585777E-8</v>
      </c>
      <c r="O639" s="8">
        <f t="shared" si="69"/>
        <v>1148696.0621280719</v>
      </c>
      <c r="P639" s="2">
        <f t="shared" si="67"/>
        <v>1</v>
      </c>
    </row>
    <row r="640" spans="5:16" x14ac:dyDescent="0.3">
      <c r="E640" s="7">
        <v>635</v>
      </c>
      <c r="F640" s="10">
        <f>DATE(YEAR(F639),MONTH(F639)+IF($B$9="Monthly",1,0),DAY(F639)+IF($B$9="Biweekly",14,0))</f>
        <v>64559</v>
      </c>
      <c r="G640" s="8">
        <f t="shared" si="68"/>
        <v>2.0207655044585777E-8</v>
      </c>
      <c r="H640" s="8">
        <f t="shared" si="63"/>
        <v>0</v>
      </c>
      <c r="I640" s="8">
        <v>0</v>
      </c>
      <c r="J640" s="8">
        <v>0</v>
      </c>
      <c r="K640" s="8">
        <f t="shared" si="64"/>
        <v>0</v>
      </c>
      <c r="L640" s="8">
        <f t="shared" si="65"/>
        <v>-1.0945813149150629E-10</v>
      </c>
      <c r="M640" s="8">
        <f>G640*$C$10*$B$8</f>
        <v>1.0945813149150629E-10</v>
      </c>
      <c r="N640" s="8">
        <f t="shared" si="66"/>
        <v>2.0317113176077284E-8</v>
      </c>
      <c r="O640" s="8">
        <f t="shared" si="69"/>
        <v>1148696.0621280719</v>
      </c>
      <c r="P640" s="2">
        <f t="shared" si="67"/>
        <v>1</v>
      </c>
    </row>
    <row r="641" spans="5:16" x14ac:dyDescent="0.3">
      <c r="E641" s="7">
        <v>636</v>
      </c>
      <c r="F641" s="10">
        <f>DATE(YEAR(F640),MONTH(F640)+IF($B$9="Monthly",1,0),DAY(F640)+IF($B$9="Biweekly",14,0))</f>
        <v>64590</v>
      </c>
      <c r="G641" s="8">
        <f t="shared" si="68"/>
        <v>2.0317113176077284E-8</v>
      </c>
      <c r="H641" s="8">
        <f t="shared" si="63"/>
        <v>0</v>
      </c>
      <c r="I641" s="8">
        <v>0</v>
      </c>
      <c r="J641" s="8">
        <v>0</v>
      </c>
      <c r="K641" s="8">
        <f t="shared" si="64"/>
        <v>0</v>
      </c>
      <c r="L641" s="8">
        <f t="shared" si="65"/>
        <v>-1.1005102970375196E-10</v>
      </c>
      <c r="M641" s="8">
        <f>G641*$C$10*$B$8</f>
        <v>1.1005102970375196E-10</v>
      </c>
      <c r="N641" s="8">
        <f t="shared" si="66"/>
        <v>2.0427164205781037E-8</v>
      </c>
      <c r="O641" s="8">
        <f t="shared" si="69"/>
        <v>1148696.0621280719</v>
      </c>
      <c r="P641" s="2">
        <f t="shared" si="67"/>
        <v>1</v>
      </c>
    </row>
    <row r="642" spans="5:16" x14ac:dyDescent="0.3">
      <c r="E642" s="7">
        <v>637</v>
      </c>
      <c r="F642" s="10">
        <f>DATE(YEAR(F641),MONTH(F641)+IF($B$9="Monthly",1,0),DAY(F641)+IF($B$9="Biweekly",14,0))</f>
        <v>64620</v>
      </c>
      <c r="G642" s="8">
        <f t="shared" si="68"/>
        <v>2.0427164205781037E-8</v>
      </c>
      <c r="H642" s="8">
        <f t="shared" si="63"/>
        <v>0</v>
      </c>
      <c r="I642" s="8">
        <v>0</v>
      </c>
      <c r="J642" s="8">
        <v>0</v>
      </c>
      <c r="K642" s="8">
        <f t="shared" si="64"/>
        <v>0</v>
      </c>
      <c r="L642" s="8">
        <f t="shared" si="65"/>
        <v>-1.1064713944798062E-10</v>
      </c>
      <c r="M642" s="8">
        <f>G642*$C$10*$B$8</f>
        <v>1.1064713944798062E-10</v>
      </c>
      <c r="N642" s="8">
        <f t="shared" si="66"/>
        <v>2.0537811345229018E-8</v>
      </c>
      <c r="O642" s="8">
        <f t="shared" si="69"/>
        <v>1148696.0621280719</v>
      </c>
      <c r="P642" s="2">
        <f t="shared" si="67"/>
        <v>1</v>
      </c>
    </row>
    <row r="643" spans="5:16" x14ac:dyDescent="0.3">
      <c r="E643" s="7">
        <v>638</v>
      </c>
      <c r="F643" s="10">
        <f>DATE(YEAR(F642),MONTH(F642)+IF($B$9="Monthly",1,0),DAY(F642)+IF($B$9="Biweekly",14,0))</f>
        <v>64651</v>
      </c>
      <c r="G643" s="8">
        <f t="shared" si="68"/>
        <v>2.0537811345229018E-8</v>
      </c>
      <c r="H643" s="8">
        <f t="shared" si="63"/>
        <v>0</v>
      </c>
      <c r="I643" s="8">
        <v>0</v>
      </c>
      <c r="J643" s="8">
        <v>0</v>
      </c>
      <c r="K643" s="8">
        <f t="shared" si="64"/>
        <v>0</v>
      </c>
      <c r="L643" s="8">
        <f t="shared" si="65"/>
        <v>-1.1124647811999051E-10</v>
      </c>
      <c r="M643" s="8">
        <f>G643*$C$10*$B$8</f>
        <v>1.1124647811999051E-10</v>
      </c>
      <c r="N643" s="8">
        <f t="shared" si="66"/>
        <v>2.0649057823349009E-8</v>
      </c>
      <c r="O643" s="8">
        <f t="shared" si="69"/>
        <v>1148696.0621280719</v>
      </c>
      <c r="P643" s="2">
        <f t="shared" si="67"/>
        <v>1</v>
      </c>
    </row>
    <row r="644" spans="5:16" x14ac:dyDescent="0.3">
      <c r="E644" s="7">
        <v>639</v>
      </c>
      <c r="F644" s="10">
        <f>DATE(YEAR(F643),MONTH(F643)+IF($B$9="Monthly",1,0),DAY(F643)+IF($B$9="Biweekly",14,0))</f>
        <v>64682</v>
      </c>
      <c r="G644" s="8">
        <f t="shared" si="68"/>
        <v>2.0649057823349009E-8</v>
      </c>
      <c r="H644" s="8">
        <f t="shared" si="63"/>
        <v>0</v>
      </c>
      <c r="I644" s="8">
        <v>0</v>
      </c>
      <c r="J644" s="8">
        <v>0</v>
      </c>
      <c r="K644" s="8">
        <f t="shared" si="64"/>
        <v>0</v>
      </c>
      <c r="L644" s="8">
        <f t="shared" si="65"/>
        <v>-1.1184906320980714E-10</v>
      </c>
      <c r="M644" s="8">
        <f>G644*$C$10*$B$8</f>
        <v>1.1184906320980714E-10</v>
      </c>
      <c r="N644" s="8">
        <f t="shared" si="66"/>
        <v>2.0760906886558816E-8</v>
      </c>
      <c r="O644" s="8">
        <f t="shared" si="69"/>
        <v>1148696.0621280719</v>
      </c>
      <c r="P644" s="2">
        <f t="shared" si="67"/>
        <v>1</v>
      </c>
    </row>
    <row r="645" spans="5:16" x14ac:dyDescent="0.3">
      <c r="E645" s="7">
        <v>640</v>
      </c>
      <c r="F645" s="10">
        <f>DATE(YEAR(F644),MONTH(F644)+IF($B$9="Monthly",1,0),DAY(F644)+IF($B$9="Biweekly",14,0))</f>
        <v>64710</v>
      </c>
      <c r="G645" s="8">
        <f t="shared" si="68"/>
        <v>2.0760906886558816E-8</v>
      </c>
      <c r="H645" s="8">
        <f t="shared" si="63"/>
        <v>0</v>
      </c>
      <c r="I645" s="8">
        <v>0</v>
      </c>
      <c r="J645" s="8">
        <v>0</v>
      </c>
      <c r="K645" s="8">
        <f t="shared" si="64"/>
        <v>0</v>
      </c>
      <c r="L645" s="8">
        <f t="shared" si="65"/>
        <v>-1.1245491230219358E-10</v>
      </c>
      <c r="M645" s="8">
        <f>G645*$C$10*$B$8</f>
        <v>1.1245491230219358E-10</v>
      </c>
      <c r="N645" s="8">
        <f t="shared" si="66"/>
        <v>2.0873361798861009E-8</v>
      </c>
      <c r="O645" s="8">
        <f t="shared" si="69"/>
        <v>1148696.0621280719</v>
      </c>
      <c r="P645" s="2">
        <f t="shared" si="67"/>
        <v>1</v>
      </c>
    </row>
    <row r="646" spans="5:16" x14ac:dyDescent="0.3">
      <c r="E646" s="7">
        <v>641</v>
      </c>
      <c r="F646" s="10">
        <f>DATE(YEAR(F645),MONTH(F645)+IF($B$9="Monthly",1,0),DAY(F645)+IF($B$9="Biweekly",14,0))</f>
        <v>64741</v>
      </c>
      <c r="G646" s="8">
        <f t="shared" si="68"/>
        <v>2.0873361798861009E-8</v>
      </c>
      <c r="H646" s="8">
        <f t="shared" si="63"/>
        <v>0</v>
      </c>
      <c r="I646" s="8">
        <v>0</v>
      </c>
      <c r="J646" s="8">
        <v>0</v>
      </c>
      <c r="K646" s="8">
        <f t="shared" si="64"/>
        <v>0</v>
      </c>
      <c r="L646" s="8">
        <f t="shared" si="65"/>
        <v>-1.130640430771638E-10</v>
      </c>
      <c r="M646" s="8">
        <f>G646*$C$10*$B$8</f>
        <v>1.130640430771638E-10</v>
      </c>
      <c r="N646" s="8">
        <f t="shared" si="66"/>
        <v>2.0986425841938173E-8</v>
      </c>
      <c r="O646" s="8">
        <f t="shared" si="69"/>
        <v>1148696.0621280719</v>
      </c>
      <c r="P646" s="2">
        <f t="shared" si="67"/>
        <v>1</v>
      </c>
    </row>
    <row r="647" spans="5:16" x14ac:dyDescent="0.3">
      <c r="E647" s="7">
        <v>642</v>
      </c>
      <c r="F647" s="10">
        <f>DATE(YEAR(F646),MONTH(F646)+IF($B$9="Monthly",1,0),DAY(F646)+IF($B$9="Biweekly",14,0))</f>
        <v>64771</v>
      </c>
      <c r="G647" s="8">
        <f t="shared" si="68"/>
        <v>2.0986425841938173E-8</v>
      </c>
      <c r="H647" s="8">
        <f t="shared" ref="H647:H710" si="70">IF(G647&gt;1,-PMT($B$8*$C$10,$B$7/$C$10,$G$6,0),0)</f>
        <v>0</v>
      </c>
      <c r="I647" s="8">
        <v>0</v>
      </c>
      <c r="J647" s="8">
        <v>0</v>
      </c>
      <c r="K647" s="8">
        <f t="shared" ref="K647:K710" si="71">H647+I647+J647</f>
        <v>0</v>
      </c>
      <c r="L647" s="8">
        <f t="shared" ref="L647:L710" si="72">K647-M647</f>
        <v>-1.1367647331049844E-10</v>
      </c>
      <c r="M647" s="8">
        <f>G647*$C$10*$B$8</f>
        <v>1.1367647331049844E-10</v>
      </c>
      <c r="N647" s="8">
        <f t="shared" ref="N647:N710" si="73">G647-L647</f>
        <v>2.1100102315248672E-8</v>
      </c>
      <c r="O647" s="8">
        <f t="shared" si="69"/>
        <v>1148696.0621280719</v>
      </c>
      <c r="P647" s="2">
        <f t="shared" ref="P647:P710" si="74">IF(N647&gt;0,1,0)</f>
        <v>1</v>
      </c>
    </row>
    <row r="648" spans="5:16" x14ac:dyDescent="0.3">
      <c r="E648" s="7">
        <v>643</v>
      </c>
      <c r="F648" s="10">
        <f>DATE(YEAR(F647),MONTH(F647)+IF($B$9="Monthly",1,0),DAY(F647)+IF($B$9="Biweekly",14,0))</f>
        <v>64802</v>
      </c>
      <c r="G648" s="8">
        <f t="shared" ref="G648:G711" si="75">N647</f>
        <v>2.1100102315248672E-8</v>
      </c>
      <c r="H648" s="8">
        <f t="shared" si="70"/>
        <v>0</v>
      </c>
      <c r="I648" s="8">
        <v>0</v>
      </c>
      <c r="J648" s="8">
        <v>0</v>
      </c>
      <c r="K648" s="8">
        <f t="shared" si="71"/>
        <v>0</v>
      </c>
      <c r="L648" s="8">
        <f t="shared" si="72"/>
        <v>-1.1429222087426363E-10</v>
      </c>
      <c r="M648" s="8">
        <f>G648*$C$10*$B$8</f>
        <v>1.1429222087426363E-10</v>
      </c>
      <c r="N648" s="8">
        <f t="shared" si="73"/>
        <v>2.1214394536122937E-8</v>
      </c>
      <c r="O648" s="8">
        <f t="shared" ref="O648:O711" si="76">M648+O647</f>
        <v>1148696.0621280719</v>
      </c>
      <c r="P648" s="2">
        <f t="shared" si="74"/>
        <v>1</v>
      </c>
    </row>
    <row r="649" spans="5:16" x14ac:dyDescent="0.3">
      <c r="E649" s="7">
        <v>644</v>
      </c>
      <c r="F649" s="10">
        <f>DATE(YEAR(F648),MONTH(F648)+IF($B$9="Monthly",1,0),DAY(F648)+IF($B$9="Biweekly",14,0))</f>
        <v>64832</v>
      </c>
      <c r="G649" s="8">
        <f t="shared" si="75"/>
        <v>2.1214394536122937E-8</v>
      </c>
      <c r="H649" s="8">
        <f t="shared" si="70"/>
        <v>0</v>
      </c>
      <c r="I649" s="8">
        <v>0</v>
      </c>
      <c r="J649" s="8">
        <v>0</v>
      </c>
      <c r="K649" s="8">
        <f t="shared" si="71"/>
        <v>0</v>
      </c>
      <c r="L649" s="8">
        <f t="shared" si="72"/>
        <v>-1.1491130373733257E-10</v>
      </c>
      <c r="M649" s="8">
        <f>G649*$C$10*$B$8</f>
        <v>1.1491130373733257E-10</v>
      </c>
      <c r="N649" s="8">
        <f t="shared" si="73"/>
        <v>2.1329305839860269E-8</v>
      </c>
      <c r="O649" s="8">
        <f t="shared" si="76"/>
        <v>1148696.0621280719</v>
      </c>
      <c r="P649" s="2">
        <f t="shared" si="74"/>
        <v>1</v>
      </c>
    </row>
    <row r="650" spans="5:16" x14ac:dyDescent="0.3">
      <c r="E650" s="7">
        <v>645</v>
      </c>
      <c r="F650" s="10">
        <f>DATE(YEAR(F649),MONTH(F649)+IF($B$9="Monthly",1,0),DAY(F649)+IF($B$9="Biweekly",14,0))</f>
        <v>64863</v>
      </c>
      <c r="G650" s="8">
        <f t="shared" si="75"/>
        <v>2.1329305839860269E-8</v>
      </c>
      <c r="H650" s="8">
        <f t="shared" si="70"/>
        <v>0</v>
      </c>
      <c r="I650" s="8">
        <v>0</v>
      </c>
      <c r="J650" s="8">
        <v>0</v>
      </c>
      <c r="K650" s="8">
        <f t="shared" si="71"/>
        <v>0</v>
      </c>
      <c r="L650" s="8">
        <f t="shared" si="72"/>
        <v>-1.1553373996590979E-10</v>
      </c>
      <c r="M650" s="8">
        <f>G650*$C$10*$B$8</f>
        <v>1.1553373996590979E-10</v>
      </c>
      <c r="N650" s="8">
        <f t="shared" si="73"/>
        <v>2.144483957982618E-8</v>
      </c>
      <c r="O650" s="8">
        <f t="shared" si="76"/>
        <v>1148696.0621280719</v>
      </c>
      <c r="P650" s="2">
        <f t="shared" si="74"/>
        <v>1</v>
      </c>
    </row>
    <row r="651" spans="5:16" x14ac:dyDescent="0.3">
      <c r="E651" s="7">
        <v>646</v>
      </c>
      <c r="F651" s="10">
        <f>DATE(YEAR(F650),MONTH(F650)+IF($B$9="Monthly",1,0),DAY(F650)+IF($B$9="Biweekly",14,0))</f>
        <v>64894</v>
      </c>
      <c r="G651" s="8">
        <f t="shared" si="75"/>
        <v>2.144483957982618E-8</v>
      </c>
      <c r="H651" s="8">
        <f t="shared" si="70"/>
        <v>0</v>
      </c>
      <c r="I651" s="8">
        <v>0</v>
      </c>
      <c r="J651" s="8">
        <v>0</v>
      </c>
      <c r="K651" s="8">
        <f t="shared" si="71"/>
        <v>0</v>
      </c>
      <c r="L651" s="8">
        <f t="shared" si="72"/>
        <v>-1.1615954772405847E-10</v>
      </c>
      <c r="M651" s="8">
        <f>G651*$C$10*$B$8</f>
        <v>1.1615954772405847E-10</v>
      </c>
      <c r="N651" s="8">
        <f t="shared" si="73"/>
        <v>2.1560999127550238E-8</v>
      </c>
      <c r="O651" s="8">
        <f t="shared" si="76"/>
        <v>1148696.0621280719</v>
      </c>
      <c r="P651" s="2">
        <f t="shared" si="74"/>
        <v>1</v>
      </c>
    </row>
    <row r="652" spans="5:16" x14ac:dyDescent="0.3">
      <c r="E652" s="7">
        <v>647</v>
      </c>
      <c r="F652" s="10">
        <f>DATE(YEAR(F651),MONTH(F651)+IF($B$9="Monthly",1,0),DAY(F651)+IF($B$9="Biweekly",14,0))</f>
        <v>64924</v>
      </c>
      <c r="G652" s="8">
        <f t="shared" si="75"/>
        <v>2.1560999127550238E-8</v>
      </c>
      <c r="H652" s="8">
        <f t="shared" si="70"/>
        <v>0</v>
      </c>
      <c r="I652" s="8">
        <v>0</v>
      </c>
      <c r="J652" s="8">
        <v>0</v>
      </c>
      <c r="K652" s="8">
        <f t="shared" si="71"/>
        <v>0</v>
      </c>
      <c r="L652" s="8">
        <f t="shared" si="72"/>
        <v>-1.1678874527423044E-10</v>
      </c>
      <c r="M652" s="8">
        <f>G652*$C$10*$B$8</f>
        <v>1.1678874527423044E-10</v>
      </c>
      <c r="N652" s="8">
        <f t="shared" si="73"/>
        <v>2.1677787872824467E-8</v>
      </c>
      <c r="O652" s="8">
        <f t="shared" si="76"/>
        <v>1148696.0621280721</v>
      </c>
      <c r="P652" s="2">
        <f t="shared" si="74"/>
        <v>1</v>
      </c>
    </row>
    <row r="653" spans="5:16" x14ac:dyDescent="0.3">
      <c r="E653" s="7">
        <v>648</v>
      </c>
      <c r="F653" s="10">
        <f>DATE(YEAR(F652),MONTH(F652)+IF($B$9="Monthly",1,0),DAY(F652)+IF($B$9="Biweekly",14,0))</f>
        <v>64955</v>
      </c>
      <c r="G653" s="8">
        <f t="shared" si="75"/>
        <v>2.1677787872824467E-8</v>
      </c>
      <c r="H653" s="8">
        <f t="shared" si="70"/>
        <v>0</v>
      </c>
      <c r="I653" s="8">
        <v>0</v>
      </c>
      <c r="J653" s="8">
        <v>0</v>
      </c>
      <c r="K653" s="8">
        <f t="shared" si="71"/>
        <v>0</v>
      </c>
      <c r="L653" s="8">
        <f t="shared" si="72"/>
        <v>-1.174213509777992E-10</v>
      </c>
      <c r="M653" s="8">
        <f>G653*$C$10*$B$8</f>
        <v>1.174213509777992E-10</v>
      </c>
      <c r="N653" s="8">
        <f t="shared" si="73"/>
        <v>2.1795209223802266E-8</v>
      </c>
      <c r="O653" s="8">
        <f t="shared" si="76"/>
        <v>1148696.0621280724</v>
      </c>
      <c r="P653" s="2">
        <f t="shared" si="74"/>
        <v>1</v>
      </c>
    </row>
    <row r="654" spans="5:16" x14ac:dyDescent="0.3">
      <c r="E654" s="7">
        <v>649</v>
      </c>
      <c r="F654" s="10">
        <f>DATE(YEAR(F653),MONTH(F653)+IF($B$9="Monthly",1,0),DAY(F653)+IF($B$9="Biweekly",14,0))</f>
        <v>64985</v>
      </c>
      <c r="G654" s="8">
        <f t="shared" si="75"/>
        <v>2.1795209223802266E-8</v>
      </c>
      <c r="H654" s="8">
        <f t="shared" si="70"/>
        <v>0</v>
      </c>
      <c r="I654" s="8">
        <v>0</v>
      </c>
      <c r="J654" s="8">
        <v>0</v>
      </c>
      <c r="K654" s="8">
        <f t="shared" si="71"/>
        <v>0</v>
      </c>
      <c r="L654" s="8">
        <f t="shared" si="72"/>
        <v>-1.180573832955956E-10</v>
      </c>
      <c r="M654" s="8">
        <f>G654*$C$10*$B$8</f>
        <v>1.180573832955956E-10</v>
      </c>
      <c r="N654" s="8">
        <f t="shared" si="73"/>
        <v>2.1913266607097863E-8</v>
      </c>
      <c r="O654" s="8">
        <f t="shared" si="76"/>
        <v>1148696.0621280726</v>
      </c>
      <c r="P654" s="2">
        <f t="shared" si="74"/>
        <v>1</v>
      </c>
    </row>
    <row r="655" spans="5:16" x14ac:dyDescent="0.3">
      <c r="E655" s="7">
        <v>650</v>
      </c>
      <c r="F655" s="10">
        <f>DATE(YEAR(F654),MONTH(F654)+IF($B$9="Monthly",1,0),DAY(F654)+IF($B$9="Biweekly",14,0))</f>
        <v>65016</v>
      </c>
      <c r="G655" s="8">
        <f t="shared" si="75"/>
        <v>2.1913266607097863E-8</v>
      </c>
      <c r="H655" s="8">
        <f t="shared" si="70"/>
        <v>0</v>
      </c>
      <c r="I655" s="8">
        <v>0</v>
      </c>
      <c r="J655" s="8">
        <v>0</v>
      </c>
      <c r="K655" s="8">
        <f t="shared" si="71"/>
        <v>0</v>
      </c>
      <c r="L655" s="8">
        <f t="shared" si="72"/>
        <v>-1.1869686078844675E-10</v>
      </c>
      <c r="M655" s="8">
        <f>G655*$C$10*$B$8</f>
        <v>1.1869686078844675E-10</v>
      </c>
      <c r="N655" s="8">
        <f t="shared" si="73"/>
        <v>2.2031963467886309E-8</v>
      </c>
      <c r="O655" s="8">
        <f t="shared" si="76"/>
        <v>1148696.0621280728</v>
      </c>
      <c r="P655" s="2">
        <f t="shared" si="74"/>
        <v>1</v>
      </c>
    </row>
    <row r="656" spans="5:16" x14ac:dyDescent="0.3">
      <c r="E656" s="7">
        <v>651</v>
      </c>
      <c r="F656" s="10">
        <f>DATE(YEAR(F655),MONTH(F655)+IF($B$9="Monthly",1,0),DAY(F655)+IF($B$9="Biweekly",14,0))</f>
        <v>65047</v>
      </c>
      <c r="G656" s="8">
        <f t="shared" si="75"/>
        <v>2.2031963467886309E-8</v>
      </c>
      <c r="H656" s="8">
        <f t="shared" si="70"/>
        <v>0</v>
      </c>
      <c r="I656" s="8">
        <v>0</v>
      </c>
      <c r="J656" s="8">
        <v>0</v>
      </c>
      <c r="K656" s="8">
        <f t="shared" si="71"/>
        <v>0</v>
      </c>
      <c r="L656" s="8">
        <f t="shared" si="72"/>
        <v>-1.193398021177175E-10</v>
      </c>
      <c r="M656" s="8">
        <f>G656*$C$10*$B$8</f>
        <v>1.193398021177175E-10</v>
      </c>
      <c r="N656" s="8">
        <f t="shared" si="73"/>
        <v>2.2151303270004026E-8</v>
      </c>
      <c r="O656" s="8">
        <f t="shared" si="76"/>
        <v>1148696.0621280731</v>
      </c>
      <c r="P656" s="2">
        <f t="shared" si="74"/>
        <v>1</v>
      </c>
    </row>
    <row r="657" spans="5:16" x14ac:dyDescent="0.3">
      <c r="E657" s="7">
        <v>652</v>
      </c>
      <c r="F657" s="10">
        <f>DATE(YEAR(F656),MONTH(F656)+IF($B$9="Monthly",1,0),DAY(F656)+IF($B$9="Biweekly",14,0))</f>
        <v>65075</v>
      </c>
      <c r="G657" s="8">
        <f t="shared" si="75"/>
        <v>2.2151303270004026E-8</v>
      </c>
      <c r="H657" s="8">
        <f t="shared" si="70"/>
        <v>0</v>
      </c>
      <c r="I657" s="8">
        <v>0</v>
      </c>
      <c r="J657" s="8">
        <v>0</v>
      </c>
      <c r="K657" s="8">
        <f t="shared" si="71"/>
        <v>0</v>
      </c>
      <c r="L657" s="8">
        <f t="shared" si="72"/>
        <v>-1.1998622604585514E-10</v>
      </c>
      <c r="M657" s="8">
        <f>G657*$C$10*$B$8</f>
        <v>1.1998622604585514E-10</v>
      </c>
      <c r="N657" s="8">
        <f t="shared" si="73"/>
        <v>2.2271289496049881E-8</v>
      </c>
      <c r="O657" s="8">
        <f t="shared" si="76"/>
        <v>1148696.0621280733</v>
      </c>
      <c r="P657" s="2">
        <f t="shared" si="74"/>
        <v>1</v>
      </c>
    </row>
    <row r="658" spans="5:16" x14ac:dyDescent="0.3">
      <c r="E658" s="7">
        <v>653</v>
      </c>
      <c r="F658" s="10">
        <f>DATE(YEAR(F657),MONTH(F657)+IF($B$9="Monthly",1,0),DAY(F657)+IF($B$9="Biweekly",14,0))</f>
        <v>65106</v>
      </c>
      <c r="G658" s="8">
        <f t="shared" si="75"/>
        <v>2.2271289496049881E-8</v>
      </c>
      <c r="H658" s="8">
        <f t="shared" si="70"/>
        <v>0</v>
      </c>
      <c r="I658" s="8">
        <v>0</v>
      </c>
      <c r="J658" s="8">
        <v>0</v>
      </c>
      <c r="K658" s="8">
        <f t="shared" si="71"/>
        <v>0</v>
      </c>
      <c r="L658" s="8">
        <f t="shared" si="72"/>
        <v>-1.2063615143693685E-10</v>
      </c>
      <c r="M658" s="8">
        <f>G658*$C$10*$B$8</f>
        <v>1.2063615143693685E-10</v>
      </c>
      <c r="N658" s="8">
        <f t="shared" si="73"/>
        <v>2.2391925647486817E-8</v>
      </c>
      <c r="O658" s="8">
        <f t="shared" si="76"/>
        <v>1148696.0621280735</v>
      </c>
      <c r="P658" s="2">
        <f t="shared" si="74"/>
        <v>1</v>
      </c>
    </row>
    <row r="659" spans="5:16" x14ac:dyDescent="0.3">
      <c r="E659" s="7">
        <v>654</v>
      </c>
      <c r="F659" s="10">
        <f>DATE(YEAR(F658),MONTH(F658)+IF($B$9="Monthly",1,0),DAY(F658)+IF($B$9="Biweekly",14,0))</f>
        <v>65136</v>
      </c>
      <c r="G659" s="8">
        <f t="shared" si="75"/>
        <v>2.2391925647486817E-8</v>
      </c>
      <c r="H659" s="8">
        <f t="shared" si="70"/>
        <v>0</v>
      </c>
      <c r="I659" s="8">
        <v>0</v>
      </c>
      <c r="J659" s="8">
        <v>0</v>
      </c>
      <c r="K659" s="8">
        <f t="shared" si="71"/>
        <v>0</v>
      </c>
      <c r="L659" s="8">
        <f t="shared" si="72"/>
        <v>-1.2128959725722026E-10</v>
      </c>
      <c r="M659" s="8">
        <f>G659*$C$10*$B$8</f>
        <v>1.2128959725722026E-10</v>
      </c>
      <c r="N659" s="8">
        <f t="shared" si="73"/>
        <v>2.2513215244744036E-8</v>
      </c>
      <c r="O659" s="8">
        <f t="shared" si="76"/>
        <v>1148696.0621280738</v>
      </c>
      <c r="P659" s="2">
        <f t="shared" si="74"/>
        <v>1</v>
      </c>
    </row>
    <row r="660" spans="5:16" x14ac:dyDescent="0.3">
      <c r="E660" s="7">
        <v>655</v>
      </c>
      <c r="F660" s="10">
        <f>DATE(YEAR(F659),MONTH(F659)+IF($B$9="Monthly",1,0),DAY(F659)+IF($B$9="Biweekly",14,0))</f>
        <v>65167</v>
      </c>
      <c r="G660" s="8">
        <f t="shared" si="75"/>
        <v>2.2513215244744036E-8</v>
      </c>
      <c r="H660" s="8">
        <f t="shared" si="70"/>
        <v>0</v>
      </c>
      <c r="I660" s="8">
        <v>0</v>
      </c>
      <c r="J660" s="8">
        <v>0</v>
      </c>
      <c r="K660" s="8">
        <f t="shared" si="71"/>
        <v>0</v>
      </c>
      <c r="L660" s="8">
        <f t="shared" si="72"/>
        <v>-1.2194658257569685E-10</v>
      </c>
      <c r="M660" s="8">
        <f>G660*$C$10*$B$8</f>
        <v>1.2194658257569685E-10</v>
      </c>
      <c r="N660" s="8">
        <f t="shared" si="73"/>
        <v>2.2635161827319733E-8</v>
      </c>
      <c r="O660" s="8">
        <f t="shared" si="76"/>
        <v>1148696.062128074</v>
      </c>
      <c r="P660" s="2">
        <f t="shared" si="74"/>
        <v>1</v>
      </c>
    </row>
    <row r="661" spans="5:16" x14ac:dyDescent="0.3">
      <c r="E661" s="7">
        <v>656</v>
      </c>
      <c r="F661" s="10">
        <f>DATE(YEAR(F660),MONTH(F660)+IF($B$9="Monthly",1,0),DAY(F660)+IF($B$9="Biweekly",14,0))</f>
        <v>65197</v>
      </c>
      <c r="G661" s="8">
        <f t="shared" si="75"/>
        <v>2.2635161827319733E-8</v>
      </c>
      <c r="H661" s="8">
        <f t="shared" si="70"/>
        <v>0</v>
      </c>
      <c r="I661" s="8">
        <v>0</v>
      </c>
      <c r="J661" s="8">
        <v>0</v>
      </c>
      <c r="K661" s="8">
        <f t="shared" si="71"/>
        <v>0</v>
      </c>
      <c r="L661" s="8">
        <f t="shared" si="72"/>
        <v>-1.2260712656464854E-10</v>
      </c>
      <c r="M661" s="8">
        <f>G661*$C$10*$B$8</f>
        <v>1.2260712656464854E-10</v>
      </c>
      <c r="N661" s="8">
        <f t="shared" si="73"/>
        <v>2.2757768953884383E-8</v>
      </c>
      <c r="O661" s="8">
        <f t="shared" si="76"/>
        <v>1148696.0621280742</v>
      </c>
      <c r="P661" s="2">
        <f t="shared" si="74"/>
        <v>1</v>
      </c>
    </row>
    <row r="662" spans="5:16" x14ac:dyDescent="0.3">
      <c r="E662" s="7">
        <v>657</v>
      </c>
      <c r="F662" s="10">
        <f>DATE(YEAR(F661),MONTH(F661)+IF($B$9="Monthly",1,0),DAY(F661)+IF($B$9="Biweekly",14,0))</f>
        <v>65228</v>
      </c>
      <c r="G662" s="8">
        <f t="shared" si="75"/>
        <v>2.2757768953884383E-8</v>
      </c>
      <c r="H662" s="8">
        <f t="shared" si="70"/>
        <v>0</v>
      </c>
      <c r="I662" s="8">
        <v>0</v>
      </c>
      <c r="J662" s="8">
        <v>0</v>
      </c>
      <c r="K662" s="8">
        <f t="shared" si="71"/>
        <v>0</v>
      </c>
      <c r="L662" s="8">
        <f t="shared" si="72"/>
        <v>-1.2327124850020705E-10</v>
      </c>
      <c r="M662" s="8">
        <f>G662*$C$10*$B$8</f>
        <v>1.2327124850020705E-10</v>
      </c>
      <c r="N662" s="8">
        <f t="shared" si="73"/>
        <v>2.2881040202384591E-8</v>
      </c>
      <c r="O662" s="8">
        <f t="shared" si="76"/>
        <v>1148696.0621280745</v>
      </c>
      <c r="P662" s="2">
        <f t="shared" si="74"/>
        <v>1</v>
      </c>
    </row>
    <row r="663" spans="5:16" x14ac:dyDescent="0.3">
      <c r="E663" s="7">
        <v>658</v>
      </c>
      <c r="F663" s="10">
        <f>DATE(YEAR(F662),MONTH(F662)+IF($B$9="Monthly",1,0),DAY(F662)+IF($B$9="Biweekly",14,0))</f>
        <v>65259</v>
      </c>
      <c r="G663" s="8">
        <f t="shared" si="75"/>
        <v>2.2881040202384591E-8</v>
      </c>
      <c r="H663" s="8">
        <f t="shared" si="70"/>
        <v>0</v>
      </c>
      <c r="I663" s="8">
        <v>0</v>
      </c>
      <c r="J663" s="8">
        <v>0</v>
      </c>
      <c r="K663" s="8">
        <f t="shared" si="71"/>
        <v>0</v>
      </c>
      <c r="L663" s="8">
        <f t="shared" si="72"/>
        <v>-1.2393896776291653E-10</v>
      </c>
      <c r="M663" s="8">
        <f>G663*$C$10*$B$8</f>
        <v>1.2393896776291653E-10</v>
      </c>
      <c r="N663" s="8">
        <f t="shared" si="73"/>
        <v>2.3004979170147508E-8</v>
      </c>
      <c r="O663" s="8">
        <f t="shared" si="76"/>
        <v>1148696.0621280747</v>
      </c>
      <c r="P663" s="2">
        <f t="shared" si="74"/>
        <v>1</v>
      </c>
    </row>
    <row r="664" spans="5:16" x14ac:dyDescent="0.3">
      <c r="E664" s="7">
        <v>659</v>
      </c>
      <c r="F664" s="10">
        <f>DATE(YEAR(F663),MONTH(F663)+IF($B$9="Monthly",1,0),DAY(F663)+IF($B$9="Biweekly",14,0))</f>
        <v>65289</v>
      </c>
      <c r="G664" s="8">
        <f t="shared" si="75"/>
        <v>2.3004979170147508E-8</v>
      </c>
      <c r="H664" s="8">
        <f t="shared" si="70"/>
        <v>0</v>
      </c>
      <c r="I664" s="8">
        <v>0</v>
      </c>
      <c r="J664" s="8">
        <v>0</v>
      </c>
      <c r="K664" s="8">
        <f t="shared" si="71"/>
        <v>0</v>
      </c>
      <c r="L664" s="8">
        <f t="shared" si="72"/>
        <v>-1.24610303838299E-10</v>
      </c>
      <c r="M664" s="8">
        <f>G664*$C$10*$B$8</f>
        <v>1.24610303838299E-10</v>
      </c>
      <c r="N664" s="8">
        <f t="shared" si="73"/>
        <v>2.3129589473985807E-8</v>
      </c>
      <c r="O664" s="8">
        <f t="shared" si="76"/>
        <v>1148696.0621280749</v>
      </c>
      <c r="P664" s="2">
        <f t="shared" si="74"/>
        <v>1</v>
      </c>
    </row>
    <row r="665" spans="5:16" x14ac:dyDescent="0.3">
      <c r="E665" s="7">
        <v>660</v>
      </c>
      <c r="F665" s="10">
        <f>DATE(YEAR(F664),MONTH(F664)+IF($B$9="Monthly",1,0),DAY(F664)+IF($B$9="Biweekly",14,0))</f>
        <v>65320</v>
      </c>
      <c r="G665" s="8">
        <f t="shared" si="75"/>
        <v>2.3129589473985807E-8</v>
      </c>
      <c r="H665" s="8">
        <f t="shared" si="70"/>
        <v>0</v>
      </c>
      <c r="I665" s="8">
        <v>0</v>
      </c>
      <c r="J665" s="8">
        <v>0</v>
      </c>
      <c r="K665" s="8">
        <f t="shared" si="71"/>
        <v>0</v>
      </c>
      <c r="L665" s="8">
        <f t="shared" si="72"/>
        <v>-1.2528527631742312E-10</v>
      </c>
      <c r="M665" s="8">
        <f>G665*$C$10*$B$8</f>
        <v>1.2528527631742312E-10</v>
      </c>
      <c r="N665" s="8">
        <f t="shared" si="73"/>
        <v>2.3254874750303232E-8</v>
      </c>
      <c r="O665" s="8">
        <f t="shared" si="76"/>
        <v>1148696.0621280752</v>
      </c>
      <c r="P665" s="2">
        <f t="shared" si="74"/>
        <v>1</v>
      </c>
    </row>
    <row r="666" spans="5:16" x14ac:dyDescent="0.3">
      <c r="E666" s="7">
        <v>661</v>
      </c>
      <c r="F666" s="10">
        <f>DATE(YEAR(F665),MONTH(F665)+IF($B$9="Monthly",1,0),DAY(F665)+IF($B$9="Biweekly",14,0))</f>
        <v>65350</v>
      </c>
      <c r="G666" s="8">
        <f t="shared" si="75"/>
        <v>2.3254874750303232E-8</v>
      </c>
      <c r="H666" s="8">
        <f t="shared" si="70"/>
        <v>0</v>
      </c>
      <c r="I666" s="8">
        <v>0</v>
      </c>
      <c r="J666" s="8">
        <v>0</v>
      </c>
      <c r="K666" s="8">
        <f t="shared" si="71"/>
        <v>0</v>
      </c>
      <c r="L666" s="8">
        <f t="shared" si="72"/>
        <v>-1.2596390489747584E-10</v>
      </c>
      <c r="M666" s="8">
        <f>G666*$C$10*$B$8</f>
        <v>1.2596390489747584E-10</v>
      </c>
      <c r="N666" s="8">
        <f t="shared" si="73"/>
        <v>2.3380838655200708E-8</v>
      </c>
      <c r="O666" s="8">
        <f t="shared" si="76"/>
        <v>1148696.0621280754</v>
      </c>
      <c r="P666" s="2">
        <f t="shared" si="74"/>
        <v>1</v>
      </c>
    </row>
    <row r="667" spans="5:16" x14ac:dyDescent="0.3">
      <c r="E667" s="7">
        <v>662</v>
      </c>
      <c r="F667" s="10">
        <f>DATE(YEAR(F666),MONTH(F666)+IF($B$9="Monthly",1,0),DAY(F666)+IF($B$9="Biweekly",14,0))</f>
        <v>65381</v>
      </c>
      <c r="G667" s="8">
        <f t="shared" si="75"/>
        <v>2.3380838655200708E-8</v>
      </c>
      <c r="H667" s="8">
        <f t="shared" si="70"/>
        <v>0</v>
      </c>
      <c r="I667" s="8">
        <v>0</v>
      </c>
      <c r="J667" s="8">
        <v>0</v>
      </c>
      <c r="K667" s="8">
        <f t="shared" si="71"/>
        <v>0</v>
      </c>
      <c r="L667" s="8">
        <f t="shared" si="72"/>
        <v>-1.2664620938233717E-10</v>
      </c>
      <c r="M667" s="8">
        <f>G667*$C$10*$B$8</f>
        <v>1.2664620938233717E-10</v>
      </c>
      <c r="N667" s="8">
        <f t="shared" si="73"/>
        <v>2.3507484864583045E-8</v>
      </c>
      <c r="O667" s="8">
        <f t="shared" si="76"/>
        <v>1148696.0621280756</v>
      </c>
      <c r="P667" s="2">
        <f t="shared" si="74"/>
        <v>1</v>
      </c>
    </row>
    <row r="668" spans="5:16" x14ac:dyDescent="0.3">
      <c r="E668" s="7">
        <v>663</v>
      </c>
      <c r="F668" s="10">
        <f>DATE(YEAR(F667),MONTH(F667)+IF($B$9="Monthly",1,0),DAY(F667)+IF($B$9="Biweekly",14,0))</f>
        <v>65412</v>
      </c>
      <c r="G668" s="8">
        <f t="shared" si="75"/>
        <v>2.3507484864583045E-8</v>
      </c>
      <c r="H668" s="8">
        <f t="shared" si="70"/>
        <v>0</v>
      </c>
      <c r="I668" s="8">
        <v>0</v>
      </c>
      <c r="J668" s="8">
        <v>0</v>
      </c>
      <c r="K668" s="8">
        <f t="shared" si="71"/>
        <v>0</v>
      </c>
      <c r="L668" s="8">
        <f t="shared" si="72"/>
        <v>-1.2733220968315814E-10</v>
      </c>
      <c r="M668" s="8">
        <f>G668*$C$10*$B$8</f>
        <v>1.2733220968315814E-10</v>
      </c>
      <c r="N668" s="8">
        <f t="shared" si="73"/>
        <v>2.3634817074266202E-8</v>
      </c>
      <c r="O668" s="8">
        <f t="shared" si="76"/>
        <v>1148696.0621280759</v>
      </c>
      <c r="P668" s="2">
        <f t="shared" si="74"/>
        <v>1</v>
      </c>
    </row>
    <row r="669" spans="5:16" x14ac:dyDescent="0.3">
      <c r="E669" s="7">
        <v>664</v>
      </c>
      <c r="F669" s="10">
        <f>DATE(YEAR(F668),MONTH(F668)+IF($B$9="Monthly",1,0),DAY(F668)+IF($B$9="Biweekly",14,0))</f>
        <v>65440</v>
      </c>
      <c r="G669" s="8">
        <f t="shared" si="75"/>
        <v>2.3634817074266202E-8</v>
      </c>
      <c r="H669" s="8">
        <f t="shared" si="70"/>
        <v>0</v>
      </c>
      <c r="I669" s="8">
        <v>0</v>
      </c>
      <c r="J669" s="8">
        <v>0</v>
      </c>
      <c r="K669" s="8">
        <f t="shared" si="71"/>
        <v>0</v>
      </c>
      <c r="L669" s="8">
        <f t="shared" si="72"/>
        <v>-1.2802192581894193E-10</v>
      </c>
      <c r="M669" s="8">
        <f>G669*$C$10*$B$8</f>
        <v>1.2802192581894193E-10</v>
      </c>
      <c r="N669" s="8">
        <f t="shared" si="73"/>
        <v>2.3762839000085144E-8</v>
      </c>
      <c r="O669" s="8">
        <f t="shared" si="76"/>
        <v>1148696.0621280761</v>
      </c>
      <c r="P669" s="2">
        <f t="shared" si="74"/>
        <v>1</v>
      </c>
    </row>
    <row r="670" spans="5:16" x14ac:dyDescent="0.3">
      <c r="E670" s="7">
        <v>665</v>
      </c>
      <c r="F670" s="10">
        <f>DATE(YEAR(F669),MONTH(F669)+IF($B$9="Monthly",1,0),DAY(F669)+IF($B$9="Biweekly",14,0))</f>
        <v>65471</v>
      </c>
      <c r="G670" s="8">
        <f t="shared" si="75"/>
        <v>2.3762839000085144E-8</v>
      </c>
      <c r="H670" s="8">
        <f t="shared" si="70"/>
        <v>0</v>
      </c>
      <c r="I670" s="8">
        <v>0</v>
      </c>
      <c r="J670" s="8">
        <v>0</v>
      </c>
      <c r="K670" s="8">
        <f t="shared" si="71"/>
        <v>0</v>
      </c>
      <c r="L670" s="8">
        <f t="shared" si="72"/>
        <v>-1.2871537791712785E-10</v>
      </c>
      <c r="M670" s="8">
        <f>G670*$C$10*$B$8</f>
        <v>1.2871537791712785E-10</v>
      </c>
      <c r="N670" s="8">
        <f t="shared" si="73"/>
        <v>2.3891554378002273E-8</v>
      </c>
      <c r="O670" s="8">
        <f t="shared" si="76"/>
        <v>1148696.0621280763</v>
      </c>
      <c r="P670" s="2">
        <f t="shared" si="74"/>
        <v>1</v>
      </c>
    </row>
    <row r="671" spans="5:16" x14ac:dyDescent="0.3">
      <c r="E671" s="7">
        <v>666</v>
      </c>
      <c r="F671" s="10">
        <f>DATE(YEAR(F670),MONTH(F670)+IF($B$9="Monthly",1,0),DAY(F670)+IF($B$9="Biweekly",14,0))</f>
        <v>65501</v>
      </c>
      <c r="G671" s="8">
        <f t="shared" si="75"/>
        <v>2.3891554378002273E-8</v>
      </c>
      <c r="H671" s="8">
        <f t="shared" si="70"/>
        <v>0</v>
      </c>
      <c r="I671" s="8">
        <v>0</v>
      </c>
      <c r="J671" s="8">
        <v>0</v>
      </c>
      <c r="K671" s="8">
        <f t="shared" si="71"/>
        <v>0</v>
      </c>
      <c r="L671" s="8">
        <f t="shared" si="72"/>
        <v>-1.2941258621417898E-10</v>
      </c>
      <c r="M671" s="8">
        <f>G671*$C$10*$B$8</f>
        <v>1.2941258621417898E-10</v>
      </c>
      <c r="N671" s="8">
        <f t="shared" si="73"/>
        <v>2.4020966964216451E-8</v>
      </c>
      <c r="O671" s="8">
        <f t="shared" si="76"/>
        <v>1148696.0621280766</v>
      </c>
      <c r="P671" s="2">
        <f t="shared" si="74"/>
        <v>1</v>
      </c>
    </row>
    <row r="672" spans="5:16" x14ac:dyDescent="0.3">
      <c r="E672" s="7">
        <v>667</v>
      </c>
      <c r="F672" s="10">
        <f>DATE(YEAR(F671),MONTH(F671)+IF($B$9="Monthly",1,0),DAY(F671)+IF($B$9="Biweekly",14,0))</f>
        <v>65532</v>
      </c>
      <c r="G672" s="8">
        <f t="shared" si="75"/>
        <v>2.4020966964216451E-8</v>
      </c>
      <c r="H672" s="8">
        <f t="shared" si="70"/>
        <v>0</v>
      </c>
      <c r="I672" s="8">
        <v>0</v>
      </c>
      <c r="J672" s="8">
        <v>0</v>
      </c>
      <c r="K672" s="8">
        <f t="shared" si="71"/>
        <v>0</v>
      </c>
      <c r="L672" s="8">
        <f t="shared" si="72"/>
        <v>-1.3011357105617244E-10</v>
      </c>
      <c r="M672" s="8">
        <f>G672*$C$10*$B$8</f>
        <v>1.3011357105617244E-10</v>
      </c>
      <c r="N672" s="8">
        <f t="shared" si="73"/>
        <v>2.4151080535272622E-8</v>
      </c>
      <c r="O672" s="8">
        <f t="shared" si="76"/>
        <v>1148696.0621280768</v>
      </c>
      <c r="P672" s="2">
        <f t="shared" si="74"/>
        <v>1</v>
      </c>
    </row>
    <row r="673" spans="5:16" x14ac:dyDescent="0.3">
      <c r="E673" s="7">
        <v>668</v>
      </c>
      <c r="F673" s="10">
        <f>DATE(YEAR(F672),MONTH(F672)+IF($B$9="Monthly",1,0),DAY(F672)+IF($B$9="Biweekly",14,0))</f>
        <v>65562</v>
      </c>
      <c r="G673" s="8">
        <f t="shared" si="75"/>
        <v>2.4151080535272622E-8</v>
      </c>
      <c r="H673" s="8">
        <f t="shared" si="70"/>
        <v>0</v>
      </c>
      <c r="I673" s="8">
        <v>0</v>
      </c>
      <c r="J673" s="8">
        <v>0</v>
      </c>
      <c r="K673" s="8">
        <f t="shared" si="71"/>
        <v>0</v>
      </c>
      <c r="L673" s="8">
        <f t="shared" si="72"/>
        <v>-1.3081835289939335E-10</v>
      </c>
      <c r="M673" s="8">
        <f>G673*$C$10*$B$8</f>
        <v>1.3081835289939335E-10</v>
      </c>
      <c r="N673" s="8">
        <f t="shared" si="73"/>
        <v>2.4281898888172017E-8</v>
      </c>
      <c r="O673" s="8">
        <f t="shared" si="76"/>
        <v>1148696.062128077</v>
      </c>
      <c r="P673" s="2">
        <f t="shared" si="74"/>
        <v>1</v>
      </c>
    </row>
    <row r="674" spans="5:16" x14ac:dyDescent="0.3">
      <c r="E674" s="7">
        <v>669</v>
      </c>
      <c r="F674" s="10">
        <f>DATE(YEAR(F673),MONTH(F673)+IF($B$9="Monthly",1,0),DAY(F673)+IF($B$9="Biweekly",14,0))</f>
        <v>65593</v>
      </c>
      <c r="G674" s="8">
        <f t="shared" si="75"/>
        <v>2.4281898888172017E-8</v>
      </c>
      <c r="H674" s="8">
        <f t="shared" si="70"/>
        <v>0</v>
      </c>
      <c r="I674" s="8">
        <v>0</v>
      </c>
      <c r="J674" s="8">
        <v>0</v>
      </c>
      <c r="K674" s="8">
        <f t="shared" si="71"/>
        <v>0</v>
      </c>
      <c r="L674" s="8">
        <f t="shared" si="72"/>
        <v>-1.3152695231093175E-10</v>
      </c>
      <c r="M674" s="8">
        <f>G674*$C$10*$B$8</f>
        <v>1.3152695231093175E-10</v>
      </c>
      <c r="N674" s="8">
        <f t="shared" si="73"/>
        <v>2.4413425840482949E-8</v>
      </c>
      <c r="O674" s="8">
        <f t="shared" si="76"/>
        <v>1148696.0621280773</v>
      </c>
      <c r="P674" s="2">
        <f t="shared" si="74"/>
        <v>1</v>
      </c>
    </row>
    <row r="675" spans="5:16" x14ac:dyDescent="0.3">
      <c r="E675" s="7">
        <v>670</v>
      </c>
      <c r="F675" s="10">
        <f>DATE(YEAR(F674),MONTH(F674)+IF($B$9="Monthly",1,0),DAY(F674)+IF($B$9="Biweekly",14,0))</f>
        <v>65624</v>
      </c>
      <c r="G675" s="8">
        <f t="shared" si="75"/>
        <v>2.4413425840482949E-8</v>
      </c>
      <c r="H675" s="8">
        <f t="shared" si="70"/>
        <v>0</v>
      </c>
      <c r="I675" s="8">
        <v>0</v>
      </c>
      <c r="J675" s="8">
        <v>0</v>
      </c>
      <c r="K675" s="8">
        <f t="shared" si="71"/>
        <v>0</v>
      </c>
      <c r="L675" s="8">
        <f t="shared" si="72"/>
        <v>-1.3223938996928262E-10</v>
      </c>
      <c r="M675" s="8">
        <f>G675*$C$10*$B$8</f>
        <v>1.3223938996928262E-10</v>
      </c>
      <c r="N675" s="8">
        <f t="shared" si="73"/>
        <v>2.454566523045223E-8</v>
      </c>
      <c r="O675" s="8">
        <f t="shared" si="76"/>
        <v>1148696.0621280775</v>
      </c>
      <c r="P675" s="2">
        <f t="shared" si="74"/>
        <v>1</v>
      </c>
    </row>
    <row r="676" spans="5:16" x14ac:dyDescent="0.3">
      <c r="E676" s="7">
        <v>671</v>
      </c>
      <c r="F676" s="10">
        <f>DATE(YEAR(F675),MONTH(F675)+IF($B$9="Monthly",1,0),DAY(F675)+IF($B$9="Biweekly",14,0))</f>
        <v>65654</v>
      </c>
      <c r="G676" s="8">
        <f t="shared" si="75"/>
        <v>2.454566523045223E-8</v>
      </c>
      <c r="H676" s="8">
        <f t="shared" si="70"/>
        <v>0</v>
      </c>
      <c r="I676" s="8">
        <v>0</v>
      </c>
      <c r="J676" s="8">
        <v>0</v>
      </c>
      <c r="K676" s="8">
        <f t="shared" si="71"/>
        <v>0</v>
      </c>
      <c r="L676" s="8">
        <f t="shared" si="72"/>
        <v>-1.3295568666494959E-10</v>
      </c>
      <c r="M676" s="8">
        <f>G676*$C$10*$B$8</f>
        <v>1.3295568666494959E-10</v>
      </c>
      <c r="N676" s="8">
        <f t="shared" si="73"/>
        <v>2.4678620917117178E-8</v>
      </c>
      <c r="O676" s="8">
        <f t="shared" si="76"/>
        <v>1148696.0621280777</v>
      </c>
      <c r="P676" s="2">
        <f t="shared" si="74"/>
        <v>1</v>
      </c>
    </row>
    <row r="677" spans="5:16" x14ac:dyDescent="0.3">
      <c r="E677" s="7">
        <v>672</v>
      </c>
      <c r="F677" s="10">
        <f>DATE(YEAR(F676),MONTH(F676)+IF($B$9="Monthly",1,0),DAY(F676)+IF($B$9="Biweekly",14,0))</f>
        <v>65685</v>
      </c>
      <c r="G677" s="8">
        <f t="shared" si="75"/>
        <v>2.4678620917117178E-8</v>
      </c>
      <c r="H677" s="8">
        <f t="shared" si="70"/>
        <v>0</v>
      </c>
      <c r="I677" s="8">
        <v>0</v>
      </c>
      <c r="J677" s="8">
        <v>0</v>
      </c>
      <c r="K677" s="8">
        <f t="shared" si="71"/>
        <v>0</v>
      </c>
      <c r="L677" s="8">
        <f t="shared" si="72"/>
        <v>-1.336758633010514E-10</v>
      </c>
      <c r="M677" s="8">
        <f>G677*$C$10*$B$8</f>
        <v>1.336758633010514E-10</v>
      </c>
      <c r="N677" s="8">
        <f t="shared" si="73"/>
        <v>2.4812296780418229E-8</v>
      </c>
      <c r="O677" s="8">
        <f t="shared" si="76"/>
        <v>1148696.062128078</v>
      </c>
      <c r="P677" s="2">
        <f t="shared" si="74"/>
        <v>1</v>
      </c>
    </row>
    <row r="678" spans="5:16" x14ac:dyDescent="0.3">
      <c r="E678" s="7">
        <v>673</v>
      </c>
      <c r="F678" s="10">
        <f>DATE(YEAR(F677),MONTH(F677)+IF($B$9="Monthly",1,0),DAY(F677)+IF($B$9="Biweekly",14,0))</f>
        <v>65715</v>
      </c>
      <c r="G678" s="8">
        <f t="shared" si="75"/>
        <v>2.4812296780418229E-8</v>
      </c>
      <c r="H678" s="8">
        <f t="shared" si="70"/>
        <v>0</v>
      </c>
      <c r="I678" s="8">
        <v>0</v>
      </c>
      <c r="J678" s="8">
        <v>0</v>
      </c>
      <c r="K678" s="8">
        <f t="shared" si="71"/>
        <v>0</v>
      </c>
      <c r="L678" s="8">
        <f t="shared" si="72"/>
        <v>-1.3439994089393206E-10</v>
      </c>
      <c r="M678" s="8">
        <f>G678*$C$10*$B$8</f>
        <v>1.3439994089393206E-10</v>
      </c>
      <c r="N678" s="8">
        <f t="shared" si="73"/>
        <v>2.4946696721312162E-8</v>
      </c>
      <c r="O678" s="8">
        <f t="shared" si="76"/>
        <v>1148696.0621280782</v>
      </c>
      <c r="P678" s="2">
        <f t="shared" si="74"/>
        <v>1</v>
      </c>
    </row>
    <row r="679" spans="5:16" x14ac:dyDescent="0.3">
      <c r="E679" s="7">
        <v>674</v>
      </c>
      <c r="F679" s="10">
        <f>DATE(YEAR(F678),MONTH(F678)+IF($B$9="Monthly",1,0),DAY(F678)+IF($B$9="Biweekly",14,0))</f>
        <v>65746</v>
      </c>
      <c r="G679" s="8">
        <f t="shared" si="75"/>
        <v>2.4946696721312162E-8</v>
      </c>
      <c r="H679" s="8">
        <f t="shared" si="70"/>
        <v>0</v>
      </c>
      <c r="I679" s="8">
        <v>0</v>
      </c>
      <c r="J679" s="8">
        <v>0</v>
      </c>
      <c r="K679" s="8">
        <f t="shared" si="71"/>
        <v>0</v>
      </c>
      <c r="L679" s="8">
        <f t="shared" si="72"/>
        <v>-1.351279405737742E-10</v>
      </c>
      <c r="M679" s="8">
        <f>G679*$C$10*$B$8</f>
        <v>1.351279405737742E-10</v>
      </c>
      <c r="N679" s="8">
        <f t="shared" si="73"/>
        <v>2.5081824661885937E-8</v>
      </c>
      <c r="O679" s="8">
        <f t="shared" si="76"/>
        <v>1148696.0621280784</v>
      </c>
      <c r="P679" s="2">
        <f t="shared" si="74"/>
        <v>1</v>
      </c>
    </row>
    <row r="680" spans="5:16" x14ac:dyDescent="0.3">
      <c r="E680" s="7">
        <v>675</v>
      </c>
      <c r="F680" s="10">
        <f>DATE(YEAR(F679),MONTH(F679)+IF($B$9="Monthly",1,0),DAY(F679)+IF($B$9="Biweekly",14,0))</f>
        <v>65777</v>
      </c>
      <c r="G680" s="8">
        <f t="shared" si="75"/>
        <v>2.5081824661885937E-8</v>
      </c>
      <c r="H680" s="8">
        <f t="shared" si="70"/>
        <v>0</v>
      </c>
      <c r="I680" s="8">
        <v>0</v>
      </c>
      <c r="J680" s="8">
        <v>0</v>
      </c>
      <c r="K680" s="8">
        <f t="shared" si="71"/>
        <v>0</v>
      </c>
      <c r="L680" s="8">
        <f t="shared" si="72"/>
        <v>-1.358598835852155E-10</v>
      </c>
      <c r="M680" s="8">
        <f>G680*$C$10*$B$8</f>
        <v>1.358598835852155E-10</v>
      </c>
      <c r="N680" s="8">
        <f t="shared" si="73"/>
        <v>2.5217684545471152E-8</v>
      </c>
      <c r="O680" s="8">
        <f t="shared" si="76"/>
        <v>1148696.0621280787</v>
      </c>
      <c r="P680" s="2">
        <f t="shared" si="74"/>
        <v>1</v>
      </c>
    </row>
    <row r="681" spans="5:16" x14ac:dyDescent="0.3">
      <c r="E681" s="7">
        <v>676</v>
      </c>
      <c r="F681" s="10">
        <f>DATE(YEAR(F680),MONTH(F680)+IF($B$9="Monthly",1,0),DAY(F680)+IF($B$9="Biweekly",14,0))</f>
        <v>65806</v>
      </c>
      <c r="G681" s="8">
        <f t="shared" si="75"/>
        <v>2.5217684545471152E-8</v>
      </c>
      <c r="H681" s="8">
        <f t="shared" si="70"/>
        <v>0</v>
      </c>
      <c r="I681" s="8">
        <v>0</v>
      </c>
      <c r="J681" s="8">
        <v>0</v>
      </c>
      <c r="K681" s="8">
        <f t="shared" si="71"/>
        <v>0</v>
      </c>
      <c r="L681" s="8">
        <f t="shared" si="72"/>
        <v>-1.3659579128796874E-10</v>
      </c>
      <c r="M681" s="8">
        <f>G681*$C$10*$B$8</f>
        <v>1.3659579128796874E-10</v>
      </c>
      <c r="N681" s="8">
        <f t="shared" si="73"/>
        <v>2.5354280336759121E-8</v>
      </c>
      <c r="O681" s="8">
        <f t="shared" si="76"/>
        <v>1148696.0621280789</v>
      </c>
      <c r="P681" s="2">
        <f t="shared" si="74"/>
        <v>1</v>
      </c>
    </row>
    <row r="682" spans="5:16" x14ac:dyDescent="0.3">
      <c r="E682" s="7">
        <v>677</v>
      </c>
      <c r="F682" s="10">
        <f>DATE(YEAR(F681),MONTH(F681)+IF($B$9="Monthly",1,0),DAY(F681)+IF($B$9="Biweekly",14,0))</f>
        <v>65837</v>
      </c>
      <c r="G682" s="8">
        <f t="shared" si="75"/>
        <v>2.5354280336759121E-8</v>
      </c>
      <c r="H682" s="8">
        <f t="shared" si="70"/>
        <v>0</v>
      </c>
      <c r="I682" s="8">
        <v>0</v>
      </c>
      <c r="J682" s="8">
        <v>0</v>
      </c>
      <c r="K682" s="8">
        <f t="shared" si="71"/>
        <v>0</v>
      </c>
      <c r="L682" s="8">
        <f t="shared" si="72"/>
        <v>-1.3733568515744525E-10</v>
      </c>
      <c r="M682" s="8">
        <f>G682*$C$10*$B$8</f>
        <v>1.3733568515744525E-10</v>
      </c>
      <c r="N682" s="8">
        <f t="shared" si="73"/>
        <v>2.5491616021916565E-8</v>
      </c>
      <c r="O682" s="8">
        <f t="shared" si="76"/>
        <v>1148696.0621280791</v>
      </c>
      <c r="P682" s="2">
        <f t="shared" si="74"/>
        <v>1</v>
      </c>
    </row>
    <row r="683" spans="5:16" x14ac:dyDescent="0.3">
      <c r="E683" s="7">
        <v>678</v>
      </c>
      <c r="F683" s="10">
        <f>DATE(YEAR(F682),MONTH(F682)+IF($B$9="Monthly",1,0),DAY(F682)+IF($B$9="Biweekly",14,0))</f>
        <v>65867</v>
      </c>
      <c r="G683" s="8">
        <f t="shared" si="75"/>
        <v>2.5491616021916565E-8</v>
      </c>
      <c r="H683" s="8">
        <f t="shared" si="70"/>
        <v>0</v>
      </c>
      <c r="I683" s="8">
        <v>0</v>
      </c>
      <c r="J683" s="8">
        <v>0</v>
      </c>
      <c r="K683" s="8">
        <f t="shared" si="71"/>
        <v>0</v>
      </c>
      <c r="L683" s="8">
        <f t="shared" si="72"/>
        <v>-1.380795867853814E-10</v>
      </c>
      <c r="M683" s="8">
        <f>G683*$C$10*$B$8</f>
        <v>1.380795867853814E-10</v>
      </c>
      <c r="N683" s="8">
        <f t="shared" si="73"/>
        <v>2.5629695608701947E-8</v>
      </c>
      <c r="O683" s="8">
        <f t="shared" si="76"/>
        <v>1148696.0621280794</v>
      </c>
      <c r="P683" s="2">
        <f t="shared" si="74"/>
        <v>1</v>
      </c>
    </row>
    <row r="684" spans="5:16" x14ac:dyDescent="0.3">
      <c r="E684" s="7">
        <v>679</v>
      </c>
      <c r="F684" s="10">
        <f>DATE(YEAR(F683),MONTH(F683)+IF($B$9="Monthly",1,0),DAY(F683)+IF($B$9="Biweekly",14,0))</f>
        <v>65898</v>
      </c>
      <c r="G684" s="8">
        <f t="shared" si="75"/>
        <v>2.5629695608701947E-8</v>
      </c>
      <c r="H684" s="8">
        <f t="shared" si="70"/>
        <v>0</v>
      </c>
      <c r="I684" s="8">
        <v>0</v>
      </c>
      <c r="J684" s="8">
        <v>0</v>
      </c>
      <c r="K684" s="8">
        <f t="shared" si="71"/>
        <v>0</v>
      </c>
      <c r="L684" s="8">
        <f t="shared" si="72"/>
        <v>-1.3882751788046889E-10</v>
      </c>
      <c r="M684" s="8">
        <f>G684*$C$10*$B$8</f>
        <v>1.3882751788046889E-10</v>
      </c>
      <c r="N684" s="8">
        <f t="shared" si="73"/>
        <v>2.5768523126582418E-8</v>
      </c>
      <c r="O684" s="8">
        <f t="shared" si="76"/>
        <v>1148696.0621280796</v>
      </c>
      <c r="P684" s="2">
        <f t="shared" si="74"/>
        <v>1</v>
      </c>
    </row>
    <row r="685" spans="5:16" x14ac:dyDescent="0.3">
      <c r="E685" s="7">
        <v>680</v>
      </c>
      <c r="F685" s="10">
        <f>DATE(YEAR(F684),MONTH(F684)+IF($B$9="Monthly",1,0),DAY(F684)+IF($B$9="Biweekly",14,0))</f>
        <v>65928</v>
      </c>
      <c r="G685" s="8">
        <f t="shared" si="75"/>
        <v>2.5768523126582418E-8</v>
      </c>
      <c r="H685" s="8">
        <f t="shared" si="70"/>
        <v>0</v>
      </c>
      <c r="I685" s="8">
        <v>0</v>
      </c>
      <c r="J685" s="8">
        <v>0</v>
      </c>
      <c r="K685" s="8">
        <f t="shared" si="71"/>
        <v>0</v>
      </c>
      <c r="L685" s="8">
        <f t="shared" si="72"/>
        <v>-1.3957950026898809E-10</v>
      </c>
      <c r="M685" s="8">
        <f>G685*$C$10*$B$8</f>
        <v>1.3957950026898809E-10</v>
      </c>
      <c r="N685" s="8">
        <f t="shared" si="73"/>
        <v>2.5908102626851407E-8</v>
      </c>
      <c r="O685" s="8">
        <f t="shared" si="76"/>
        <v>1148696.0621280798</v>
      </c>
      <c r="P685" s="2">
        <f t="shared" si="74"/>
        <v>1</v>
      </c>
    </row>
    <row r="686" spans="5:16" x14ac:dyDescent="0.3">
      <c r="E686" s="7">
        <v>681</v>
      </c>
      <c r="F686" s="10">
        <f>DATE(YEAR(F685),MONTH(F685)+IF($B$9="Monthly",1,0),DAY(F685)+IF($B$9="Biweekly",14,0))</f>
        <v>65959</v>
      </c>
      <c r="G686" s="8">
        <f t="shared" si="75"/>
        <v>2.5908102626851407E-8</v>
      </c>
      <c r="H686" s="8">
        <f t="shared" si="70"/>
        <v>0</v>
      </c>
      <c r="I686" s="8">
        <v>0</v>
      </c>
      <c r="J686" s="8">
        <v>0</v>
      </c>
      <c r="K686" s="8">
        <f t="shared" si="71"/>
        <v>0</v>
      </c>
      <c r="L686" s="8">
        <f t="shared" si="72"/>
        <v>-1.4033555589544512E-10</v>
      </c>
      <c r="M686" s="8">
        <f>G686*$C$10*$B$8</f>
        <v>1.4033555589544512E-10</v>
      </c>
      <c r="N686" s="8">
        <f t="shared" si="73"/>
        <v>2.6048438182746852E-8</v>
      </c>
      <c r="O686" s="8">
        <f t="shared" si="76"/>
        <v>1148696.0621280801</v>
      </c>
      <c r="P686" s="2">
        <f t="shared" si="74"/>
        <v>1</v>
      </c>
    </row>
    <row r="687" spans="5:16" x14ac:dyDescent="0.3">
      <c r="E687" s="7">
        <v>682</v>
      </c>
      <c r="F687" s="10">
        <f>DATE(YEAR(F686),MONTH(F686)+IF($B$9="Monthly",1,0),DAY(F686)+IF($B$9="Biweekly",14,0))</f>
        <v>65990</v>
      </c>
      <c r="G687" s="8">
        <f t="shared" si="75"/>
        <v>2.6048438182746852E-8</v>
      </c>
      <c r="H687" s="8">
        <f t="shared" si="70"/>
        <v>0</v>
      </c>
      <c r="I687" s="8">
        <v>0</v>
      </c>
      <c r="J687" s="8">
        <v>0</v>
      </c>
      <c r="K687" s="8">
        <f t="shared" si="71"/>
        <v>0</v>
      </c>
      <c r="L687" s="8">
        <f t="shared" si="72"/>
        <v>-1.4109570682321211E-10</v>
      </c>
      <c r="M687" s="8">
        <f>G687*$C$10*$B$8</f>
        <v>1.4109570682321211E-10</v>
      </c>
      <c r="N687" s="8">
        <f t="shared" si="73"/>
        <v>2.6189533889570063E-8</v>
      </c>
      <c r="O687" s="8">
        <f t="shared" si="76"/>
        <v>1148696.0621280803</v>
      </c>
      <c r="P687" s="2">
        <f t="shared" si="74"/>
        <v>1</v>
      </c>
    </row>
    <row r="688" spans="5:16" x14ac:dyDescent="0.3">
      <c r="E688" s="7">
        <v>683</v>
      </c>
      <c r="F688" s="10">
        <f>DATE(YEAR(F687),MONTH(F687)+IF($B$9="Monthly",1,0),DAY(F687)+IF($B$9="Biweekly",14,0))</f>
        <v>66020</v>
      </c>
      <c r="G688" s="8">
        <f t="shared" si="75"/>
        <v>2.6189533889570063E-8</v>
      </c>
      <c r="H688" s="8">
        <f t="shared" si="70"/>
        <v>0</v>
      </c>
      <c r="I688" s="8">
        <v>0</v>
      </c>
      <c r="J688" s="8">
        <v>0</v>
      </c>
      <c r="K688" s="8">
        <f t="shared" si="71"/>
        <v>0</v>
      </c>
      <c r="L688" s="8">
        <f t="shared" si="72"/>
        <v>-1.4185997523517115E-10</v>
      </c>
      <c r="M688" s="8">
        <f>G688*$C$10*$B$8</f>
        <v>1.4185997523517115E-10</v>
      </c>
      <c r="N688" s="8">
        <f t="shared" si="73"/>
        <v>2.6331393864805236E-8</v>
      </c>
      <c r="O688" s="8">
        <f t="shared" si="76"/>
        <v>1148696.0621280805</v>
      </c>
      <c r="P688" s="2">
        <f t="shared" si="74"/>
        <v>1</v>
      </c>
    </row>
    <row r="689" spans="5:16" x14ac:dyDescent="0.3">
      <c r="E689" s="7">
        <v>684</v>
      </c>
      <c r="F689" s="10">
        <f>DATE(YEAR(F688),MONTH(F688)+IF($B$9="Monthly",1,0),DAY(F688)+IF($B$9="Biweekly",14,0))</f>
        <v>66051</v>
      </c>
      <c r="G689" s="8">
        <f t="shared" si="75"/>
        <v>2.6331393864805236E-8</v>
      </c>
      <c r="H689" s="8">
        <f t="shared" si="70"/>
        <v>0</v>
      </c>
      <c r="I689" s="8">
        <v>0</v>
      </c>
      <c r="J689" s="8">
        <v>0</v>
      </c>
      <c r="K689" s="8">
        <f t="shared" si="71"/>
        <v>0</v>
      </c>
      <c r="L689" s="8">
        <f t="shared" si="72"/>
        <v>-1.426283834343617E-10</v>
      </c>
      <c r="M689" s="8">
        <f>G689*$C$10*$B$8</f>
        <v>1.426283834343617E-10</v>
      </c>
      <c r="N689" s="8">
        <f t="shared" si="73"/>
        <v>2.6474022248239598E-8</v>
      </c>
      <c r="O689" s="8">
        <f t="shared" si="76"/>
        <v>1148696.0621280808</v>
      </c>
      <c r="P689" s="2">
        <f t="shared" si="74"/>
        <v>1</v>
      </c>
    </row>
    <row r="690" spans="5:16" x14ac:dyDescent="0.3">
      <c r="E690" s="7">
        <v>685</v>
      </c>
      <c r="F690" s="10">
        <f>DATE(YEAR(F689),MONTH(F689)+IF($B$9="Monthly",1,0),DAY(F689)+IF($B$9="Biweekly",14,0))</f>
        <v>66081</v>
      </c>
      <c r="G690" s="8">
        <f t="shared" si="75"/>
        <v>2.6474022248239598E-8</v>
      </c>
      <c r="H690" s="8">
        <f t="shared" si="70"/>
        <v>0</v>
      </c>
      <c r="I690" s="8">
        <v>0</v>
      </c>
      <c r="J690" s="8">
        <v>0</v>
      </c>
      <c r="K690" s="8">
        <f t="shared" si="71"/>
        <v>0</v>
      </c>
      <c r="L690" s="8">
        <f t="shared" si="72"/>
        <v>-1.4340095384463117E-10</v>
      </c>
      <c r="M690" s="8">
        <f>G690*$C$10*$B$8</f>
        <v>1.4340095384463117E-10</v>
      </c>
      <c r="N690" s="8">
        <f t="shared" si="73"/>
        <v>2.6617423202084229E-8</v>
      </c>
      <c r="O690" s="8">
        <f t="shared" si="76"/>
        <v>1148696.062128081</v>
      </c>
      <c r="P690" s="2">
        <f t="shared" si="74"/>
        <v>1</v>
      </c>
    </row>
    <row r="691" spans="5:16" x14ac:dyDescent="0.3">
      <c r="E691" s="7">
        <v>686</v>
      </c>
      <c r="F691" s="10">
        <f>DATE(YEAR(F690),MONTH(F690)+IF($B$9="Monthly",1,0),DAY(F690)+IF($B$9="Biweekly",14,0))</f>
        <v>66112</v>
      </c>
      <c r="G691" s="8">
        <f t="shared" si="75"/>
        <v>2.6617423202084229E-8</v>
      </c>
      <c r="H691" s="8">
        <f t="shared" si="70"/>
        <v>0</v>
      </c>
      <c r="I691" s="8">
        <v>0</v>
      </c>
      <c r="J691" s="8">
        <v>0</v>
      </c>
      <c r="K691" s="8">
        <f t="shared" si="71"/>
        <v>0</v>
      </c>
      <c r="L691" s="8">
        <f t="shared" si="72"/>
        <v>-1.4417770901128957E-10</v>
      </c>
      <c r="M691" s="8">
        <f>G691*$C$10*$B$8</f>
        <v>1.4417770901128957E-10</v>
      </c>
      <c r="N691" s="8">
        <f t="shared" si="73"/>
        <v>2.6761600911095518E-8</v>
      </c>
      <c r="O691" s="8">
        <f t="shared" si="76"/>
        <v>1148696.0621280812</v>
      </c>
      <c r="P691" s="2">
        <f t="shared" si="74"/>
        <v>1</v>
      </c>
    </row>
    <row r="692" spans="5:16" x14ac:dyDescent="0.3">
      <c r="E692" s="7">
        <v>687</v>
      </c>
      <c r="F692" s="10">
        <f>DATE(YEAR(F691),MONTH(F691)+IF($B$9="Monthly",1,0),DAY(F691)+IF($B$9="Biweekly",14,0))</f>
        <v>66143</v>
      </c>
      <c r="G692" s="8">
        <f t="shared" si="75"/>
        <v>2.6761600911095518E-8</v>
      </c>
      <c r="H692" s="8">
        <f t="shared" si="70"/>
        <v>0</v>
      </c>
      <c r="I692" s="8">
        <v>0</v>
      </c>
      <c r="J692" s="8">
        <v>0</v>
      </c>
      <c r="K692" s="8">
        <f t="shared" si="71"/>
        <v>0</v>
      </c>
      <c r="L692" s="8">
        <f t="shared" si="72"/>
        <v>-1.4495867160176738E-10</v>
      </c>
      <c r="M692" s="8">
        <f>G692*$C$10*$B$8</f>
        <v>1.4495867160176738E-10</v>
      </c>
      <c r="N692" s="8">
        <f t="shared" si="73"/>
        <v>2.6906559582697287E-8</v>
      </c>
      <c r="O692" s="8">
        <f t="shared" si="76"/>
        <v>1148696.0621280815</v>
      </c>
      <c r="P692" s="2">
        <f t="shared" si="74"/>
        <v>1</v>
      </c>
    </row>
    <row r="693" spans="5:16" x14ac:dyDescent="0.3">
      <c r="E693" s="7">
        <v>688</v>
      </c>
      <c r="F693" s="10">
        <f>DATE(YEAR(F692),MONTH(F692)+IF($B$9="Monthly",1,0),DAY(F692)+IF($B$9="Biweekly",14,0))</f>
        <v>66171</v>
      </c>
      <c r="G693" s="8">
        <f t="shared" si="75"/>
        <v>2.6906559582697287E-8</v>
      </c>
      <c r="H693" s="8">
        <f t="shared" si="70"/>
        <v>0</v>
      </c>
      <c r="I693" s="8">
        <v>0</v>
      </c>
      <c r="J693" s="8">
        <v>0</v>
      </c>
      <c r="K693" s="8">
        <f t="shared" si="71"/>
        <v>0</v>
      </c>
      <c r="L693" s="8">
        <f t="shared" si="72"/>
        <v>-1.4574386440627698E-10</v>
      </c>
      <c r="M693" s="8">
        <f>G693*$C$10*$B$8</f>
        <v>1.4574386440627698E-10</v>
      </c>
      <c r="N693" s="8">
        <f t="shared" si="73"/>
        <v>2.7052303447103562E-8</v>
      </c>
      <c r="O693" s="8">
        <f t="shared" si="76"/>
        <v>1148696.0621280817</v>
      </c>
      <c r="P693" s="2">
        <f t="shared" si="74"/>
        <v>1</v>
      </c>
    </row>
    <row r="694" spans="5:16" x14ac:dyDescent="0.3">
      <c r="E694" s="7">
        <v>689</v>
      </c>
      <c r="F694" s="10">
        <f>DATE(YEAR(F693),MONTH(F693)+IF($B$9="Monthly",1,0),DAY(F693)+IF($B$9="Biweekly",14,0))</f>
        <v>66202</v>
      </c>
      <c r="G694" s="8">
        <f t="shared" si="75"/>
        <v>2.7052303447103562E-8</v>
      </c>
      <c r="H694" s="8">
        <f t="shared" si="70"/>
        <v>0</v>
      </c>
      <c r="I694" s="8">
        <v>0</v>
      </c>
      <c r="J694" s="8">
        <v>0</v>
      </c>
      <c r="K694" s="8">
        <f t="shared" si="71"/>
        <v>0</v>
      </c>
      <c r="L694" s="8">
        <f t="shared" si="72"/>
        <v>-1.4653331033847762E-10</v>
      </c>
      <c r="M694" s="8">
        <f>G694*$C$10*$B$8</f>
        <v>1.4653331033847762E-10</v>
      </c>
      <c r="N694" s="8">
        <f t="shared" si="73"/>
        <v>2.7198836757442039E-8</v>
      </c>
      <c r="O694" s="8">
        <f t="shared" si="76"/>
        <v>1148696.0621280819</v>
      </c>
      <c r="P694" s="2">
        <f t="shared" si="74"/>
        <v>1</v>
      </c>
    </row>
    <row r="695" spans="5:16" x14ac:dyDescent="0.3">
      <c r="E695" s="7">
        <v>690</v>
      </c>
      <c r="F695" s="10">
        <f>DATE(YEAR(F694),MONTH(F694)+IF($B$9="Monthly",1,0),DAY(F694)+IF($B$9="Biweekly",14,0))</f>
        <v>66232</v>
      </c>
      <c r="G695" s="8">
        <f t="shared" si="75"/>
        <v>2.7198836757442039E-8</v>
      </c>
      <c r="H695" s="8">
        <f t="shared" si="70"/>
        <v>0</v>
      </c>
      <c r="I695" s="8">
        <v>0</v>
      </c>
      <c r="J695" s="8">
        <v>0</v>
      </c>
      <c r="K695" s="8">
        <f t="shared" si="71"/>
        <v>0</v>
      </c>
      <c r="L695" s="8">
        <f t="shared" si="72"/>
        <v>-1.4732703243614438E-10</v>
      </c>
      <c r="M695" s="8">
        <f>G695*$C$10*$B$8</f>
        <v>1.4732703243614438E-10</v>
      </c>
      <c r="N695" s="8">
        <f t="shared" si="73"/>
        <v>2.7346163789878183E-8</v>
      </c>
      <c r="O695" s="8">
        <f t="shared" si="76"/>
        <v>1148696.0621280822</v>
      </c>
      <c r="P695" s="2">
        <f t="shared" si="74"/>
        <v>1</v>
      </c>
    </row>
    <row r="696" spans="5:16" x14ac:dyDescent="0.3">
      <c r="E696" s="7">
        <v>691</v>
      </c>
      <c r="F696" s="10">
        <f>DATE(YEAR(F695),MONTH(F695)+IF($B$9="Monthly",1,0),DAY(F695)+IF($B$9="Biweekly",14,0))</f>
        <v>66263</v>
      </c>
      <c r="G696" s="8">
        <f t="shared" si="75"/>
        <v>2.7346163789878183E-8</v>
      </c>
      <c r="H696" s="8">
        <f t="shared" si="70"/>
        <v>0</v>
      </c>
      <c r="I696" s="8">
        <v>0</v>
      </c>
      <c r="J696" s="8">
        <v>0</v>
      </c>
      <c r="K696" s="8">
        <f t="shared" si="71"/>
        <v>0</v>
      </c>
      <c r="L696" s="8">
        <f t="shared" si="72"/>
        <v>-1.4812505386184014E-10</v>
      </c>
      <c r="M696" s="8">
        <f>G696*$C$10*$B$8</f>
        <v>1.4812505386184014E-10</v>
      </c>
      <c r="N696" s="8">
        <f t="shared" si="73"/>
        <v>2.7494288843740024E-8</v>
      </c>
      <c r="O696" s="8">
        <f t="shared" si="76"/>
        <v>1148696.0621280824</v>
      </c>
      <c r="P696" s="2">
        <f t="shared" si="74"/>
        <v>1</v>
      </c>
    </row>
    <row r="697" spans="5:16" x14ac:dyDescent="0.3">
      <c r="E697" s="7">
        <v>692</v>
      </c>
      <c r="F697" s="10">
        <f>DATE(YEAR(F696),MONTH(F696)+IF($B$9="Monthly",1,0),DAY(F696)+IF($B$9="Biweekly",14,0))</f>
        <v>66293</v>
      </c>
      <c r="G697" s="8">
        <f t="shared" si="75"/>
        <v>2.7494288843740024E-8</v>
      </c>
      <c r="H697" s="8">
        <f t="shared" si="70"/>
        <v>0</v>
      </c>
      <c r="I697" s="8">
        <v>0</v>
      </c>
      <c r="J697" s="8">
        <v>0</v>
      </c>
      <c r="K697" s="8">
        <f t="shared" si="71"/>
        <v>0</v>
      </c>
      <c r="L697" s="8">
        <f t="shared" si="72"/>
        <v>-1.489273979035918E-10</v>
      </c>
      <c r="M697" s="8">
        <f>G697*$C$10*$B$8</f>
        <v>1.489273979035918E-10</v>
      </c>
      <c r="N697" s="8">
        <f t="shared" si="73"/>
        <v>2.7643216241643615E-8</v>
      </c>
      <c r="O697" s="8">
        <f t="shared" si="76"/>
        <v>1148696.0621280826</v>
      </c>
      <c r="P697" s="2">
        <f t="shared" si="74"/>
        <v>1</v>
      </c>
    </row>
    <row r="698" spans="5:16" x14ac:dyDescent="0.3">
      <c r="E698" s="7">
        <v>693</v>
      </c>
      <c r="F698" s="10">
        <f>DATE(YEAR(F697),MONTH(F697)+IF($B$9="Monthly",1,0),DAY(F697)+IF($B$9="Biweekly",14,0))</f>
        <v>66324</v>
      </c>
      <c r="G698" s="8">
        <f t="shared" si="75"/>
        <v>2.7643216241643615E-8</v>
      </c>
      <c r="H698" s="8">
        <f t="shared" si="70"/>
        <v>0</v>
      </c>
      <c r="I698" s="8">
        <v>0</v>
      </c>
      <c r="J698" s="8">
        <v>0</v>
      </c>
      <c r="K698" s="8">
        <f t="shared" si="71"/>
        <v>0</v>
      </c>
      <c r="L698" s="8">
        <f t="shared" si="72"/>
        <v>-1.4973408797556957E-10</v>
      </c>
      <c r="M698" s="8">
        <f>G698*$C$10*$B$8</f>
        <v>1.4973408797556957E-10</v>
      </c>
      <c r="N698" s="8">
        <f t="shared" si="73"/>
        <v>2.7792950329619186E-8</v>
      </c>
      <c r="O698" s="8">
        <f t="shared" si="76"/>
        <v>1148696.0621280828</v>
      </c>
      <c r="P698" s="2">
        <f t="shared" si="74"/>
        <v>1</v>
      </c>
    </row>
    <row r="699" spans="5:16" x14ac:dyDescent="0.3">
      <c r="E699" s="7">
        <v>694</v>
      </c>
      <c r="F699" s="10">
        <f>DATE(YEAR(F698),MONTH(F698)+IF($B$9="Monthly",1,0),DAY(F698)+IF($B$9="Biweekly",14,0))</f>
        <v>66355</v>
      </c>
      <c r="G699" s="8">
        <f t="shared" si="75"/>
        <v>2.7792950329619186E-8</v>
      </c>
      <c r="H699" s="8">
        <f t="shared" si="70"/>
        <v>0</v>
      </c>
      <c r="I699" s="8">
        <v>0</v>
      </c>
      <c r="J699" s="8">
        <v>0</v>
      </c>
      <c r="K699" s="8">
        <f t="shared" si="71"/>
        <v>0</v>
      </c>
      <c r="L699" s="8">
        <f t="shared" si="72"/>
        <v>-1.5054514761877058E-10</v>
      </c>
      <c r="M699" s="8">
        <f>G699*$C$10*$B$8</f>
        <v>1.5054514761877058E-10</v>
      </c>
      <c r="N699" s="8">
        <f t="shared" si="73"/>
        <v>2.7943495477237957E-8</v>
      </c>
      <c r="O699" s="8">
        <f t="shared" si="76"/>
        <v>1148696.0621280831</v>
      </c>
      <c r="P699" s="2">
        <f t="shared" si="74"/>
        <v>1</v>
      </c>
    </row>
    <row r="700" spans="5:16" x14ac:dyDescent="0.3">
      <c r="E700" s="7">
        <v>695</v>
      </c>
      <c r="F700" s="10">
        <f>DATE(YEAR(F699),MONTH(F699)+IF($B$9="Monthly",1,0),DAY(F699)+IF($B$9="Biweekly",14,0))</f>
        <v>66385</v>
      </c>
      <c r="G700" s="8">
        <f t="shared" si="75"/>
        <v>2.7943495477237957E-8</v>
      </c>
      <c r="H700" s="8">
        <f t="shared" si="70"/>
        <v>0</v>
      </c>
      <c r="I700" s="8">
        <v>0</v>
      </c>
      <c r="J700" s="8">
        <v>0</v>
      </c>
      <c r="K700" s="8">
        <f t="shared" si="71"/>
        <v>0</v>
      </c>
      <c r="L700" s="8">
        <f t="shared" si="72"/>
        <v>-1.5136060050170558E-10</v>
      </c>
      <c r="M700" s="8">
        <f>G700*$C$10*$B$8</f>
        <v>1.5136060050170558E-10</v>
      </c>
      <c r="N700" s="8">
        <f t="shared" si="73"/>
        <v>2.8094856077739663E-8</v>
      </c>
      <c r="O700" s="8">
        <f t="shared" si="76"/>
        <v>1148696.0621280833</v>
      </c>
      <c r="P700" s="2">
        <f t="shared" si="74"/>
        <v>1</v>
      </c>
    </row>
    <row r="701" spans="5:16" x14ac:dyDescent="0.3">
      <c r="E701" s="7">
        <v>696</v>
      </c>
      <c r="F701" s="10">
        <f>DATE(YEAR(F700),MONTH(F700)+IF($B$9="Monthly",1,0),DAY(F700)+IF($B$9="Biweekly",14,0))</f>
        <v>66416</v>
      </c>
      <c r="G701" s="8">
        <f t="shared" si="75"/>
        <v>2.8094856077739663E-8</v>
      </c>
      <c r="H701" s="8">
        <f t="shared" si="70"/>
        <v>0</v>
      </c>
      <c r="I701" s="8">
        <v>0</v>
      </c>
      <c r="J701" s="8">
        <v>0</v>
      </c>
      <c r="K701" s="8">
        <f t="shared" si="71"/>
        <v>0</v>
      </c>
      <c r="L701" s="8">
        <f t="shared" si="72"/>
        <v>-1.5218047042108985E-10</v>
      </c>
      <c r="M701" s="8">
        <f>G701*$C$10*$B$8</f>
        <v>1.5218047042108985E-10</v>
      </c>
      <c r="N701" s="8">
        <f t="shared" si="73"/>
        <v>2.8247036548160753E-8</v>
      </c>
      <c r="O701" s="8">
        <f t="shared" si="76"/>
        <v>1148696.0621280835</v>
      </c>
      <c r="P701" s="2">
        <f t="shared" si="74"/>
        <v>1</v>
      </c>
    </row>
    <row r="702" spans="5:16" x14ac:dyDescent="0.3">
      <c r="E702" s="7">
        <v>697</v>
      </c>
      <c r="F702" s="10">
        <f>DATE(YEAR(F701),MONTH(F701)+IF($B$9="Monthly",1,0),DAY(F701)+IF($B$9="Biweekly",14,0))</f>
        <v>66446</v>
      </c>
      <c r="G702" s="8">
        <f t="shared" si="75"/>
        <v>2.8247036548160753E-8</v>
      </c>
      <c r="H702" s="8">
        <f t="shared" si="70"/>
        <v>0</v>
      </c>
      <c r="I702" s="8">
        <v>0</v>
      </c>
      <c r="J702" s="8">
        <v>0</v>
      </c>
      <c r="K702" s="8">
        <f t="shared" si="71"/>
        <v>0</v>
      </c>
      <c r="L702" s="8">
        <f t="shared" si="72"/>
        <v>-1.5300478130253741E-10</v>
      </c>
      <c r="M702" s="8">
        <f>G702*$C$10*$B$8</f>
        <v>1.5300478130253741E-10</v>
      </c>
      <c r="N702" s="8">
        <f t="shared" si="73"/>
        <v>2.8400041329463291E-8</v>
      </c>
      <c r="O702" s="8">
        <f t="shared" si="76"/>
        <v>1148696.0621280838</v>
      </c>
      <c r="P702" s="2">
        <f t="shared" si="74"/>
        <v>1</v>
      </c>
    </row>
    <row r="703" spans="5:16" x14ac:dyDescent="0.3">
      <c r="E703" s="7">
        <v>698</v>
      </c>
      <c r="F703" s="10">
        <f>DATE(YEAR(F702),MONTH(F702)+IF($B$9="Monthly",1,0),DAY(F702)+IF($B$9="Biweekly",14,0))</f>
        <v>66477</v>
      </c>
      <c r="G703" s="8">
        <f t="shared" si="75"/>
        <v>2.8400041329463291E-8</v>
      </c>
      <c r="H703" s="8">
        <f t="shared" si="70"/>
        <v>0</v>
      </c>
      <c r="I703" s="8">
        <v>0</v>
      </c>
      <c r="J703" s="8">
        <v>0</v>
      </c>
      <c r="K703" s="8">
        <f t="shared" si="71"/>
        <v>0</v>
      </c>
      <c r="L703" s="8">
        <f t="shared" si="72"/>
        <v>-1.5383355720125948E-10</v>
      </c>
      <c r="M703" s="8">
        <f>G703*$C$10*$B$8</f>
        <v>1.5383355720125948E-10</v>
      </c>
      <c r="N703" s="8">
        <f t="shared" si="73"/>
        <v>2.8553874886664552E-8</v>
      </c>
      <c r="O703" s="8">
        <f t="shared" si="76"/>
        <v>1148696.062128084</v>
      </c>
      <c r="P703" s="2">
        <f t="shared" si="74"/>
        <v>1</v>
      </c>
    </row>
    <row r="704" spans="5:16" x14ac:dyDescent="0.3">
      <c r="E704" s="7">
        <v>699</v>
      </c>
      <c r="F704" s="10">
        <f>DATE(YEAR(F703),MONTH(F703)+IF($B$9="Monthly",1,0),DAY(F703)+IF($B$9="Biweekly",14,0))</f>
        <v>66508</v>
      </c>
      <c r="G704" s="8">
        <f t="shared" si="75"/>
        <v>2.8553874886664552E-8</v>
      </c>
      <c r="H704" s="8">
        <f t="shared" si="70"/>
        <v>0</v>
      </c>
      <c r="I704" s="8">
        <v>0</v>
      </c>
      <c r="J704" s="8">
        <v>0</v>
      </c>
      <c r="K704" s="8">
        <f t="shared" si="71"/>
        <v>0</v>
      </c>
      <c r="L704" s="8">
        <f t="shared" si="72"/>
        <v>-1.5466682230276631E-10</v>
      </c>
      <c r="M704" s="8">
        <f>G704*$C$10*$B$8</f>
        <v>1.5466682230276631E-10</v>
      </c>
      <c r="N704" s="8">
        <f t="shared" si="73"/>
        <v>2.8708541708967316E-8</v>
      </c>
      <c r="O704" s="8">
        <f t="shared" si="76"/>
        <v>1148696.0621280842</v>
      </c>
      <c r="P704" s="2">
        <f t="shared" si="74"/>
        <v>1</v>
      </c>
    </row>
    <row r="705" spans="5:16" x14ac:dyDescent="0.3">
      <c r="E705" s="7">
        <v>700</v>
      </c>
      <c r="F705" s="10">
        <f>DATE(YEAR(F704),MONTH(F704)+IF($B$9="Monthly",1,0),DAY(F704)+IF($B$9="Biweekly",14,0))</f>
        <v>66536</v>
      </c>
      <c r="G705" s="8">
        <f t="shared" si="75"/>
        <v>2.8708541708967316E-8</v>
      </c>
      <c r="H705" s="8">
        <f t="shared" si="70"/>
        <v>0</v>
      </c>
      <c r="I705" s="8">
        <v>0</v>
      </c>
      <c r="J705" s="8">
        <v>0</v>
      </c>
      <c r="K705" s="8">
        <f t="shared" si="71"/>
        <v>0</v>
      </c>
      <c r="L705" s="8">
        <f t="shared" si="72"/>
        <v>-1.5550460092357295E-10</v>
      </c>
      <c r="M705" s="8">
        <f>G705*$C$10*$B$8</f>
        <v>1.5550460092357295E-10</v>
      </c>
      <c r="N705" s="8">
        <f t="shared" si="73"/>
        <v>2.8864046309890889E-8</v>
      </c>
      <c r="O705" s="8">
        <f t="shared" si="76"/>
        <v>1148696.0621280845</v>
      </c>
      <c r="P705" s="2">
        <f t="shared" si="74"/>
        <v>1</v>
      </c>
    </row>
    <row r="706" spans="5:16" x14ac:dyDescent="0.3">
      <c r="E706" s="7">
        <v>701</v>
      </c>
      <c r="F706" s="10">
        <f>DATE(YEAR(F705),MONTH(F705)+IF($B$9="Monthly",1,0),DAY(F705)+IF($B$9="Biweekly",14,0))</f>
        <v>66567</v>
      </c>
      <c r="G706" s="8">
        <f t="shared" si="75"/>
        <v>2.8864046309890889E-8</v>
      </c>
      <c r="H706" s="8">
        <f t="shared" si="70"/>
        <v>0</v>
      </c>
      <c r="I706" s="8">
        <v>0</v>
      </c>
      <c r="J706" s="8">
        <v>0</v>
      </c>
      <c r="K706" s="8">
        <f t="shared" si="71"/>
        <v>0</v>
      </c>
      <c r="L706" s="8">
        <f t="shared" si="72"/>
        <v>-1.5634691751190897E-10</v>
      </c>
      <c r="M706" s="8">
        <f>G706*$C$10*$B$8</f>
        <v>1.5634691751190897E-10</v>
      </c>
      <c r="N706" s="8">
        <f t="shared" si="73"/>
        <v>2.9020393227402797E-8</v>
      </c>
      <c r="O706" s="8">
        <f t="shared" si="76"/>
        <v>1148696.0621280847</v>
      </c>
      <c r="P706" s="2">
        <f t="shared" si="74"/>
        <v>1</v>
      </c>
    </row>
    <row r="707" spans="5:16" x14ac:dyDescent="0.3">
      <c r="E707" s="7">
        <v>702</v>
      </c>
      <c r="F707" s="10">
        <f>DATE(YEAR(F706),MONTH(F706)+IF($B$9="Monthly",1,0),DAY(F706)+IF($B$9="Biweekly",14,0))</f>
        <v>66597</v>
      </c>
      <c r="G707" s="8">
        <f t="shared" si="75"/>
        <v>2.9020393227402797E-8</v>
      </c>
      <c r="H707" s="8">
        <f t="shared" si="70"/>
        <v>0</v>
      </c>
      <c r="I707" s="8">
        <v>0</v>
      </c>
      <c r="J707" s="8">
        <v>0</v>
      </c>
      <c r="K707" s="8">
        <f t="shared" si="71"/>
        <v>0</v>
      </c>
      <c r="L707" s="8">
        <f t="shared" si="72"/>
        <v>-1.5719379664843182E-10</v>
      </c>
      <c r="M707" s="8">
        <f>G707*$C$10*$B$8</f>
        <v>1.5719379664843182E-10</v>
      </c>
      <c r="N707" s="8">
        <f t="shared" si="73"/>
        <v>2.9177587024051228E-8</v>
      </c>
      <c r="O707" s="8">
        <f t="shared" si="76"/>
        <v>1148696.0621280849</v>
      </c>
      <c r="P707" s="2">
        <f t="shared" si="74"/>
        <v>1</v>
      </c>
    </row>
    <row r="708" spans="5:16" x14ac:dyDescent="0.3">
      <c r="E708" s="7">
        <v>703</v>
      </c>
      <c r="F708" s="10">
        <f>DATE(YEAR(F707),MONTH(F707)+IF($B$9="Monthly",1,0),DAY(F707)+IF($B$9="Biweekly",14,0))</f>
        <v>66628</v>
      </c>
      <c r="G708" s="8">
        <f t="shared" si="75"/>
        <v>2.9177587024051228E-8</v>
      </c>
      <c r="H708" s="8">
        <f t="shared" si="70"/>
        <v>0</v>
      </c>
      <c r="I708" s="8">
        <v>0</v>
      </c>
      <c r="J708" s="8">
        <v>0</v>
      </c>
      <c r="K708" s="8">
        <f t="shared" si="71"/>
        <v>0</v>
      </c>
      <c r="L708" s="8">
        <f t="shared" si="72"/>
        <v>-1.5804526304694415E-10</v>
      </c>
      <c r="M708" s="8">
        <f>G708*$C$10*$B$8</f>
        <v>1.5804526304694415E-10</v>
      </c>
      <c r="N708" s="8">
        <f t="shared" si="73"/>
        <v>2.9335632287098172E-8</v>
      </c>
      <c r="O708" s="8">
        <f t="shared" si="76"/>
        <v>1148696.0621280852</v>
      </c>
      <c r="P708" s="2">
        <f t="shared" si="74"/>
        <v>1</v>
      </c>
    </row>
    <row r="709" spans="5:16" x14ac:dyDescent="0.3">
      <c r="E709" s="7">
        <v>704</v>
      </c>
      <c r="F709" s="10">
        <f>DATE(YEAR(F708),MONTH(F708)+IF($B$9="Monthly",1,0),DAY(F708)+IF($B$9="Biweekly",14,0))</f>
        <v>66658</v>
      </c>
      <c r="G709" s="8">
        <f t="shared" si="75"/>
        <v>2.9335632287098172E-8</v>
      </c>
      <c r="H709" s="8">
        <f t="shared" si="70"/>
        <v>0</v>
      </c>
      <c r="I709" s="8">
        <v>0</v>
      </c>
      <c r="J709" s="8">
        <v>0</v>
      </c>
      <c r="K709" s="8">
        <f t="shared" si="71"/>
        <v>0</v>
      </c>
      <c r="L709" s="8">
        <f t="shared" si="72"/>
        <v>-1.589013415551151E-10</v>
      </c>
      <c r="M709" s="8">
        <f>G709*$C$10*$B$8</f>
        <v>1.589013415551151E-10</v>
      </c>
      <c r="N709" s="8">
        <f t="shared" si="73"/>
        <v>2.9494533628653286E-8</v>
      </c>
      <c r="O709" s="8">
        <f t="shared" si="76"/>
        <v>1148696.0621280854</v>
      </c>
      <c r="P709" s="2">
        <f t="shared" si="74"/>
        <v>1</v>
      </c>
    </row>
    <row r="710" spans="5:16" x14ac:dyDescent="0.3">
      <c r="E710" s="7">
        <v>705</v>
      </c>
      <c r="F710" s="10">
        <f>DATE(YEAR(F709),MONTH(F709)+IF($B$9="Monthly",1,0),DAY(F709)+IF($B$9="Biweekly",14,0))</f>
        <v>66689</v>
      </c>
      <c r="G710" s="8">
        <f t="shared" si="75"/>
        <v>2.9494533628653286E-8</v>
      </c>
      <c r="H710" s="8">
        <f t="shared" si="70"/>
        <v>0</v>
      </c>
      <c r="I710" s="8">
        <v>0</v>
      </c>
      <c r="J710" s="8">
        <v>0</v>
      </c>
      <c r="K710" s="8">
        <f t="shared" si="71"/>
        <v>0</v>
      </c>
      <c r="L710" s="8">
        <f t="shared" si="72"/>
        <v>-1.5976205715520531E-10</v>
      </c>
      <c r="M710" s="8">
        <f>G710*$C$10*$B$8</f>
        <v>1.5976205715520531E-10</v>
      </c>
      <c r="N710" s="8">
        <f t="shared" si="73"/>
        <v>2.9654295685808491E-8</v>
      </c>
      <c r="O710" s="8">
        <f t="shared" si="76"/>
        <v>1148696.0621280856</v>
      </c>
      <c r="P710" s="2">
        <f t="shared" si="74"/>
        <v>1</v>
      </c>
    </row>
    <row r="711" spans="5:16" x14ac:dyDescent="0.3">
      <c r="E711" s="7">
        <v>706</v>
      </c>
      <c r="F711" s="10">
        <f>DATE(YEAR(F710),MONTH(F710)+IF($B$9="Monthly",1,0),DAY(F710)+IF($B$9="Biweekly",14,0))</f>
        <v>66720</v>
      </c>
      <c r="G711" s="8">
        <f t="shared" si="75"/>
        <v>2.9654295685808491E-8</v>
      </c>
      <c r="H711" s="8">
        <f t="shared" ref="H711:H774" si="77">IF(G711&gt;1,-PMT($B$8*$C$10,$B$7/$C$10,$G$6,0),0)</f>
        <v>0</v>
      </c>
      <c r="I711" s="8">
        <v>0</v>
      </c>
      <c r="J711" s="8">
        <v>0</v>
      </c>
      <c r="K711" s="8">
        <f t="shared" ref="K711:K774" si="78">H711+I711+J711</f>
        <v>0</v>
      </c>
      <c r="L711" s="8">
        <f t="shared" ref="L711:L774" si="79">K711-M711</f>
        <v>-1.6062743496479599E-10</v>
      </c>
      <c r="M711" s="8">
        <f>G711*$C$10*$B$8</f>
        <v>1.6062743496479599E-10</v>
      </c>
      <c r="N711" s="8">
        <f t="shared" ref="N711:N774" si="80">G711-L711</f>
        <v>2.9814923120773284E-8</v>
      </c>
      <c r="O711" s="8">
        <f t="shared" si="76"/>
        <v>1148696.0621280859</v>
      </c>
      <c r="P711" s="2">
        <f t="shared" ref="P711:P774" si="81">IF(N711&gt;0,1,0)</f>
        <v>1</v>
      </c>
    </row>
    <row r="712" spans="5:16" x14ac:dyDescent="0.3">
      <c r="E712" s="7">
        <v>707</v>
      </c>
      <c r="F712" s="10">
        <f>DATE(YEAR(F711),MONTH(F711)+IF($B$9="Monthly",1,0),DAY(F711)+IF($B$9="Biweekly",14,0))</f>
        <v>66750</v>
      </c>
      <c r="G712" s="8">
        <f t="shared" ref="G712:G775" si="82">N711</f>
        <v>2.9814923120773284E-8</v>
      </c>
      <c r="H712" s="8">
        <f t="shared" si="77"/>
        <v>0</v>
      </c>
      <c r="I712" s="8">
        <v>0</v>
      </c>
      <c r="J712" s="8">
        <v>0</v>
      </c>
      <c r="K712" s="8">
        <f t="shared" si="78"/>
        <v>0</v>
      </c>
      <c r="L712" s="8">
        <f t="shared" si="79"/>
        <v>-1.6149750023752196E-10</v>
      </c>
      <c r="M712" s="8">
        <f>G712*$C$10*$B$8</f>
        <v>1.6149750023752196E-10</v>
      </c>
      <c r="N712" s="8">
        <f t="shared" si="80"/>
        <v>2.9976420621010806E-8</v>
      </c>
      <c r="O712" s="8">
        <f t="shared" ref="O712:O775" si="83">M712+O711</f>
        <v>1148696.0621280861</v>
      </c>
      <c r="P712" s="2">
        <f t="shared" si="81"/>
        <v>1</v>
      </c>
    </row>
    <row r="713" spans="5:16" x14ac:dyDescent="0.3">
      <c r="E713" s="7">
        <v>708</v>
      </c>
      <c r="F713" s="10">
        <f>DATE(YEAR(F712),MONTH(F712)+IF($B$9="Monthly",1,0),DAY(F712)+IF($B$9="Biweekly",14,0))</f>
        <v>66781</v>
      </c>
      <c r="G713" s="8">
        <f t="shared" si="82"/>
        <v>2.9976420621010806E-8</v>
      </c>
      <c r="H713" s="8">
        <f t="shared" si="77"/>
        <v>0</v>
      </c>
      <c r="I713" s="8">
        <v>0</v>
      </c>
      <c r="J713" s="8">
        <v>0</v>
      </c>
      <c r="K713" s="8">
        <f t="shared" si="78"/>
        <v>0</v>
      </c>
      <c r="L713" s="8">
        <f t="shared" si="79"/>
        <v>-1.6237227836380855E-10</v>
      </c>
      <c r="M713" s="8">
        <f>G713*$C$10*$B$8</f>
        <v>1.6237227836380855E-10</v>
      </c>
      <c r="N713" s="8">
        <f t="shared" si="80"/>
        <v>3.0138792899374616E-8</v>
      </c>
      <c r="O713" s="8">
        <f t="shared" si="83"/>
        <v>1148696.0621280863</v>
      </c>
      <c r="P713" s="2">
        <f t="shared" si="81"/>
        <v>1</v>
      </c>
    </row>
    <row r="714" spans="5:16" x14ac:dyDescent="0.3">
      <c r="E714" s="7">
        <v>709</v>
      </c>
      <c r="F714" s="10">
        <f>DATE(YEAR(F713),MONTH(F713)+IF($B$9="Monthly",1,0),DAY(F713)+IF($B$9="Biweekly",14,0))</f>
        <v>66811</v>
      </c>
      <c r="G714" s="8">
        <f t="shared" si="82"/>
        <v>3.0138792899374616E-8</v>
      </c>
      <c r="H714" s="8">
        <f t="shared" si="77"/>
        <v>0</v>
      </c>
      <c r="I714" s="8">
        <v>0</v>
      </c>
      <c r="J714" s="8">
        <v>0</v>
      </c>
      <c r="K714" s="8">
        <f t="shared" si="78"/>
        <v>0</v>
      </c>
      <c r="L714" s="8">
        <f t="shared" si="79"/>
        <v>-1.6325179487161251E-10</v>
      </c>
      <c r="M714" s="8">
        <f>G714*$C$10*$B$8</f>
        <v>1.6325179487161251E-10</v>
      </c>
      <c r="N714" s="8">
        <f t="shared" si="80"/>
        <v>3.0302044694246226E-8</v>
      </c>
      <c r="O714" s="8">
        <f t="shared" si="83"/>
        <v>1148696.0621280866</v>
      </c>
      <c r="P714" s="2">
        <f t="shared" si="81"/>
        <v>1</v>
      </c>
    </row>
    <row r="715" spans="5:16" x14ac:dyDescent="0.3">
      <c r="E715" s="7">
        <v>710</v>
      </c>
      <c r="F715" s="10">
        <f>DATE(YEAR(F714),MONTH(F714)+IF($B$9="Monthly",1,0),DAY(F714)+IF($B$9="Biweekly",14,0))</f>
        <v>66842</v>
      </c>
      <c r="G715" s="8">
        <f t="shared" si="82"/>
        <v>3.0302044694246226E-8</v>
      </c>
      <c r="H715" s="8">
        <f t="shared" si="77"/>
        <v>0</v>
      </c>
      <c r="I715" s="8">
        <v>0</v>
      </c>
      <c r="J715" s="8">
        <v>0</v>
      </c>
      <c r="K715" s="8">
        <f t="shared" si="78"/>
        <v>0</v>
      </c>
      <c r="L715" s="8">
        <f t="shared" si="79"/>
        <v>-1.6413607542716706E-10</v>
      </c>
      <c r="M715" s="8">
        <f>G715*$C$10*$B$8</f>
        <v>1.6413607542716706E-10</v>
      </c>
      <c r="N715" s="8">
        <f t="shared" si="80"/>
        <v>3.0466180769673396E-8</v>
      </c>
      <c r="O715" s="8">
        <f t="shared" si="83"/>
        <v>1148696.0621280868</v>
      </c>
      <c r="P715" s="2">
        <f t="shared" si="81"/>
        <v>1</v>
      </c>
    </row>
    <row r="716" spans="5:16" x14ac:dyDescent="0.3">
      <c r="E716" s="7">
        <v>711</v>
      </c>
      <c r="F716" s="10">
        <f>DATE(YEAR(F715),MONTH(F715)+IF($B$9="Monthly",1,0),DAY(F715)+IF($B$9="Biweekly",14,0))</f>
        <v>66873</v>
      </c>
      <c r="G716" s="8">
        <f t="shared" si="82"/>
        <v>3.0466180769673396E-8</v>
      </c>
      <c r="H716" s="8">
        <f t="shared" si="77"/>
        <v>0</v>
      </c>
      <c r="I716" s="8">
        <v>0</v>
      </c>
      <c r="J716" s="8">
        <v>0</v>
      </c>
      <c r="K716" s="8">
        <f t="shared" si="78"/>
        <v>0</v>
      </c>
      <c r="L716" s="8">
        <f t="shared" si="79"/>
        <v>-1.650251458357309E-10</v>
      </c>
      <c r="M716" s="8">
        <f>G716*$C$10*$B$8</f>
        <v>1.650251458357309E-10</v>
      </c>
      <c r="N716" s="8">
        <f t="shared" si="80"/>
        <v>3.063120591550913E-8</v>
      </c>
      <c r="O716" s="8">
        <f t="shared" si="83"/>
        <v>1148696.062128087</v>
      </c>
      <c r="P716" s="2">
        <f t="shared" si="81"/>
        <v>1</v>
      </c>
    </row>
    <row r="717" spans="5:16" x14ac:dyDescent="0.3">
      <c r="E717" s="7">
        <v>712</v>
      </c>
      <c r="F717" s="10">
        <f>DATE(YEAR(F716),MONTH(F716)+IF($B$9="Monthly",1,0),DAY(F716)+IF($B$9="Biweekly",14,0))</f>
        <v>66901</v>
      </c>
      <c r="G717" s="8">
        <f t="shared" si="82"/>
        <v>3.063120591550913E-8</v>
      </c>
      <c r="H717" s="8">
        <f t="shared" si="77"/>
        <v>0</v>
      </c>
      <c r="I717" s="8">
        <v>0</v>
      </c>
      <c r="J717" s="8">
        <v>0</v>
      </c>
      <c r="K717" s="8">
        <f t="shared" si="78"/>
        <v>0</v>
      </c>
      <c r="L717" s="8">
        <f t="shared" si="79"/>
        <v>-1.6591903204234112E-10</v>
      </c>
      <c r="M717" s="8">
        <f>G717*$C$10*$B$8</f>
        <v>1.6591903204234112E-10</v>
      </c>
      <c r="N717" s="8">
        <f t="shared" si="80"/>
        <v>3.0797124947551473E-8</v>
      </c>
      <c r="O717" s="8">
        <f t="shared" si="83"/>
        <v>1148696.0621280873</v>
      </c>
      <c r="P717" s="2">
        <f t="shared" si="81"/>
        <v>1</v>
      </c>
    </row>
    <row r="718" spans="5:16" x14ac:dyDescent="0.3">
      <c r="E718" s="7">
        <v>713</v>
      </c>
      <c r="F718" s="10">
        <f>DATE(YEAR(F717),MONTH(F717)+IF($B$9="Monthly",1,0),DAY(F717)+IF($B$9="Biweekly",14,0))</f>
        <v>66932</v>
      </c>
      <c r="G718" s="8">
        <f t="shared" si="82"/>
        <v>3.0797124947551473E-8</v>
      </c>
      <c r="H718" s="8">
        <f t="shared" si="77"/>
        <v>0</v>
      </c>
      <c r="I718" s="8">
        <v>0</v>
      </c>
      <c r="J718" s="8">
        <v>0</v>
      </c>
      <c r="K718" s="8">
        <f t="shared" si="78"/>
        <v>0</v>
      </c>
      <c r="L718" s="8">
        <f t="shared" si="79"/>
        <v>-1.6681776013257048E-10</v>
      </c>
      <c r="M718" s="8">
        <f>G718*$C$10*$B$8</f>
        <v>1.6681776013257048E-10</v>
      </c>
      <c r="N718" s="8">
        <f t="shared" si="80"/>
        <v>3.0963942707684043E-8</v>
      </c>
      <c r="O718" s="8">
        <f t="shared" si="83"/>
        <v>1148696.0621280875</v>
      </c>
      <c r="P718" s="2">
        <f t="shared" si="81"/>
        <v>1</v>
      </c>
    </row>
    <row r="719" spans="5:16" x14ac:dyDescent="0.3">
      <c r="E719" s="7">
        <v>714</v>
      </c>
      <c r="F719" s="10">
        <f>DATE(YEAR(F718),MONTH(F718)+IF($B$9="Monthly",1,0),DAY(F718)+IF($B$9="Biweekly",14,0))</f>
        <v>66962</v>
      </c>
      <c r="G719" s="8">
        <f t="shared" si="82"/>
        <v>3.0963942707684043E-8</v>
      </c>
      <c r="H719" s="8">
        <f t="shared" si="77"/>
        <v>0</v>
      </c>
      <c r="I719" s="8">
        <v>0</v>
      </c>
      <c r="J719" s="8">
        <v>0</v>
      </c>
      <c r="K719" s="8">
        <f t="shared" si="78"/>
        <v>0</v>
      </c>
      <c r="L719" s="8">
        <f t="shared" si="79"/>
        <v>-1.6772135633328857E-10</v>
      </c>
      <c r="M719" s="8">
        <f>G719*$C$10*$B$8</f>
        <v>1.6772135633328857E-10</v>
      </c>
      <c r="N719" s="8">
        <f t="shared" si="80"/>
        <v>3.113166406401733E-8</v>
      </c>
      <c r="O719" s="8">
        <f t="shared" si="83"/>
        <v>1148696.0621280877</v>
      </c>
      <c r="P719" s="2">
        <f t="shared" si="81"/>
        <v>1</v>
      </c>
    </row>
    <row r="720" spans="5:16" x14ac:dyDescent="0.3">
      <c r="E720" s="7">
        <v>715</v>
      </c>
      <c r="F720" s="10">
        <f>DATE(YEAR(F719),MONTH(F719)+IF($B$9="Monthly",1,0),DAY(F719)+IF($B$9="Biweekly",14,0))</f>
        <v>66993</v>
      </c>
      <c r="G720" s="8">
        <f t="shared" si="82"/>
        <v>3.113166406401733E-8</v>
      </c>
      <c r="H720" s="8">
        <f t="shared" si="77"/>
        <v>0</v>
      </c>
      <c r="I720" s="8">
        <v>0</v>
      </c>
      <c r="J720" s="8">
        <v>0</v>
      </c>
      <c r="K720" s="8">
        <f t="shared" si="78"/>
        <v>0</v>
      </c>
      <c r="L720" s="8">
        <f t="shared" si="79"/>
        <v>-1.6862984701342722E-10</v>
      </c>
      <c r="M720" s="8">
        <f>G720*$C$10*$B$8</f>
        <v>1.6862984701342722E-10</v>
      </c>
      <c r="N720" s="8">
        <f t="shared" si="80"/>
        <v>3.130029391103076E-8</v>
      </c>
      <c r="O720" s="8">
        <f t="shared" si="83"/>
        <v>1148696.062128088</v>
      </c>
      <c r="P720" s="2">
        <f t="shared" si="81"/>
        <v>1</v>
      </c>
    </row>
    <row r="721" spans="5:16" x14ac:dyDescent="0.3">
      <c r="E721" s="7">
        <v>716</v>
      </c>
      <c r="F721" s="10">
        <f>DATE(YEAR(F720),MONTH(F720)+IF($B$9="Monthly",1,0),DAY(F720)+IF($B$9="Biweekly",14,0))</f>
        <v>67023</v>
      </c>
      <c r="G721" s="8">
        <f t="shared" si="82"/>
        <v>3.130029391103076E-8</v>
      </c>
      <c r="H721" s="8">
        <f t="shared" si="77"/>
        <v>0</v>
      </c>
      <c r="I721" s="8">
        <v>0</v>
      </c>
      <c r="J721" s="8">
        <v>0</v>
      </c>
      <c r="K721" s="8">
        <f t="shared" si="78"/>
        <v>0</v>
      </c>
      <c r="L721" s="8">
        <f t="shared" si="79"/>
        <v>-1.6954325868474993E-10</v>
      </c>
      <c r="M721" s="8">
        <f>G721*$C$10*$B$8</f>
        <v>1.6954325868474993E-10</v>
      </c>
      <c r="N721" s="8">
        <f t="shared" si="80"/>
        <v>3.1469837169715513E-8</v>
      </c>
      <c r="O721" s="8">
        <f t="shared" si="83"/>
        <v>1148696.0621280882</v>
      </c>
      <c r="P721" s="2">
        <f t="shared" si="81"/>
        <v>1</v>
      </c>
    </row>
    <row r="722" spans="5:16" x14ac:dyDescent="0.3">
      <c r="E722" s="7">
        <v>717</v>
      </c>
      <c r="F722" s="10">
        <f>DATE(YEAR(F721),MONTH(F721)+IF($B$9="Monthly",1,0),DAY(F721)+IF($B$9="Biweekly",14,0))</f>
        <v>67054</v>
      </c>
      <c r="G722" s="8">
        <f t="shared" si="82"/>
        <v>3.1469837169715513E-8</v>
      </c>
      <c r="H722" s="8">
        <f t="shared" si="77"/>
        <v>0</v>
      </c>
      <c r="I722" s="8">
        <v>0</v>
      </c>
      <c r="J722" s="8">
        <v>0</v>
      </c>
      <c r="K722" s="8">
        <f t="shared" si="78"/>
        <v>0</v>
      </c>
      <c r="L722" s="8">
        <f t="shared" si="79"/>
        <v>-1.7046161800262569E-10</v>
      </c>
      <c r="M722" s="8">
        <f>G722*$C$10*$B$8</f>
        <v>1.7046161800262569E-10</v>
      </c>
      <c r="N722" s="8">
        <f t="shared" si="80"/>
        <v>3.1640298787718141E-8</v>
      </c>
      <c r="O722" s="8">
        <f t="shared" si="83"/>
        <v>1148696.0621280884</v>
      </c>
      <c r="P722" s="2">
        <f t="shared" si="81"/>
        <v>1</v>
      </c>
    </row>
    <row r="723" spans="5:16" x14ac:dyDescent="0.3">
      <c r="E723" s="7">
        <v>718</v>
      </c>
      <c r="F723" s="10">
        <f>DATE(YEAR(F722),MONTH(F722)+IF($B$9="Monthly",1,0),DAY(F722)+IF($B$9="Biweekly",14,0))</f>
        <v>67085</v>
      </c>
      <c r="G723" s="8">
        <f t="shared" si="82"/>
        <v>3.1640298787718141E-8</v>
      </c>
      <c r="H723" s="8">
        <f t="shared" si="77"/>
        <v>0</v>
      </c>
      <c r="I723" s="8">
        <v>0</v>
      </c>
      <c r="J723" s="8">
        <v>0</v>
      </c>
      <c r="K723" s="8">
        <f t="shared" si="78"/>
        <v>0</v>
      </c>
      <c r="L723" s="8">
        <f t="shared" si="79"/>
        <v>-1.7138495176680659E-10</v>
      </c>
      <c r="M723" s="8">
        <f>G723*$C$10*$B$8</f>
        <v>1.7138495176680659E-10</v>
      </c>
      <c r="N723" s="8">
        <f t="shared" si="80"/>
        <v>3.1811683739484951E-8</v>
      </c>
      <c r="O723" s="8">
        <f t="shared" si="83"/>
        <v>1148696.0621280887</v>
      </c>
      <c r="P723" s="2">
        <f t="shared" si="81"/>
        <v>1</v>
      </c>
    </row>
    <row r="724" spans="5:16" x14ac:dyDescent="0.3">
      <c r="E724" s="7">
        <v>719</v>
      </c>
      <c r="F724" s="10">
        <f>DATE(YEAR(F723),MONTH(F723)+IF($B$9="Monthly",1,0),DAY(F723)+IF($B$9="Biweekly",14,0))</f>
        <v>67115</v>
      </c>
      <c r="G724" s="8">
        <f t="shared" si="82"/>
        <v>3.1811683739484951E-8</v>
      </c>
      <c r="H724" s="8">
        <f t="shared" si="77"/>
        <v>0</v>
      </c>
      <c r="I724" s="8">
        <v>0</v>
      </c>
      <c r="J724" s="8">
        <v>0</v>
      </c>
      <c r="K724" s="8">
        <f t="shared" si="78"/>
        <v>0</v>
      </c>
      <c r="L724" s="8">
        <f t="shared" si="79"/>
        <v>-1.7231328692221017E-10</v>
      </c>
      <c r="M724" s="8">
        <f>G724*$C$10*$B$8</f>
        <v>1.7231328692221017E-10</v>
      </c>
      <c r="N724" s="8">
        <f t="shared" si="80"/>
        <v>3.1983997026407158E-8</v>
      </c>
      <c r="O724" s="8">
        <f t="shared" si="83"/>
        <v>1148696.0621280889</v>
      </c>
      <c r="P724" s="2">
        <f t="shared" si="81"/>
        <v>1</v>
      </c>
    </row>
    <row r="725" spans="5:16" x14ac:dyDescent="0.3">
      <c r="E725" s="7">
        <v>720</v>
      </c>
      <c r="F725" s="10">
        <f>DATE(YEAR(F724),MONTH(F724)+IF($B$9="Monthly",1,0),DAY(F724)+IF($B$9="Biweekly",14,0))</f>
        <v>67146</v>
      </c>
      <c r="G725" s="8">
        <f t="shared" si="82"/>
        <v>3.1983997026407158E-8</v>
      </c>
      <c r="H725" s="8">
        <f t="shared" si="77"/>
        <v>0</v>
      </c>
      <c r="I725" s="8">
        <v>0</v>
      </c>
      <c r="J725" s="8">
        <v>0</v>
      </c>
      <c r="K725" s="8">
        <f t="shared" si="78"/>
        <v>0</v>
      </c>
      <c r="L725" s="8">
        <f t="shared" si="79"/>
        <v>-1.7324665055970544E-10</v>
      </c>
      <c r="M725" s="8">
        <f>G725*$C$10*$B$8</f>
        <v>1.7324665055970544E-10</v>
      </c>
      <c r="N725" s="8">
        <f t="shared" si="80"/>
        <v>3.2157243676966866E-8</v>
      </c>
      <c r="O725" s="8">
        <f t="shared" si="83"/>
        <v>1148696.0621280891</v>
      </c>
      <c r="P725" s="2">
        <f t="shared" si="81"/>
        <v>1</v>
      </c>
    </row>
    <row r="726" spans="5:16" x14ac:dyDescent="0.3">
      <c r="E726" s="7">
        <v>721</v>
      </c>
      <c r="F726" s="10">
        <f>DATE(YEAR(F725),MONTH(F725)+IF($B$9="Monthly",1,0),DAY(F725)+IF($B$9="Biweekly",14,0))</f>
        <v>67176</v>
      </c>
      <c r="G726" s="8">
        <f t="shared" si="82"/>
        <v>3.2157243676966866E-8</v>
      </c>
      <c r="H726" s="8">
        <f t="shared" si="77"/>
        <v>0</v>
      </c>
      <c r="I726" s="8">
        <v>0</v>
      </c>
      <c r="J726" s="8">
        <v>0</v>
      </c>
      <c r="K726" s="8">
        <f t="shared" si="78"/>
        <v>0</v>
      </c>
      <c r="L726" s="8">
        <f t="shared" si="79"/>
        <v>-1.7418506991690385E-10</v>
      </c>
      <c r="M726" s="8">
        <f>G726*$C$10*$B$8</f>
        <v>1.7418506991690385E-10</v>
      </c>
      <c r="N726" s="8">
        <f t="shared" si="80"/>
        <v>3.2331428746883773E-8</v>
      </c>
      <c r="O726" s="8">
        <f t="shared" si="83"/>
        <v>1148696.0621280894</v>
      </c>
      <c r="P726" s="2">
        <f t="shared" si="81"/>
        <v>1</v>
      </c>
    </row>
    <row r="727" spans="5:16" x14ac:dyDescent="0.3">
      <c r="E727" s="7">
        <v>722</v>
      </c>
      <c r="F727" s="10">
        <f>DATE(YEAR(F726),MONTH(F726)+IF($B$9="Monthly",1,0),DAY(F726)+IF($B$9="Biweekly",14,0))</f>
        <v>67207</v>
      </c>
      <c r="G727" s="8">
        <f t="shared" si="82"/>
        <v>3.2331428746883773E-8</v>
      </c>
      <c r="H727" s="8">
        <f t="shared" si="77"/>
        <v>0</v>
      </c>
      <c r="I727" s="8">
        <v>0</v>
      </c>
      <c r="J727" s="8">
        <v>0</v>
      </c>
      <c r="K727" s="8">
        <f t="shared" si="78"/>
        <v>0</v>
      </c>
      <c r="L727" s="8">
        <f t="shared" si="79"/>
        <v>-1.7512857237895377E-10</v>
      </c>
      <c r="M727" s="8">
        <f>G727*$C$10*$B$8</f>
        <v>1.7512857237895377E-10</v>
      </c>
      <c r="N727" s="8">
        <f t="shared" si="80"/>
        <v>3.2506557319262728E-8</v>
      </c>
      <c r="O727" s="8">
        <f t="shared" si="83"/>
        <v>1148696.0621280896</v>
      </c>
      <c r="P727" s="2">
        <f t="shared" si="81"/>
        <v>1</v>
      </c>
    </row>
    <row r="728" spans="5:16" x14ac:dyDescent="0.3">
      <c r="E728" s="7">
        <v>723</v>
      </c>
      <c r="F728" s="10">
        <f>DATE(YEAR(F727),MONTH(F727)+IF($B$9="Monthly",1,0),DAY(F727)+IF($B$9="Biweekly",14,0))</f>
        <v>67238</v>
      </c>
      <c r="G728" s="8">
        <f t="shared" si="82"/>
        <v>3.2506557319262728E-8</v>
      </c>
      <c r="H728" s="8">
        <f t="shared" si="77"/>
        <v>0</v>
      </c>
      <c r="I728" s="8">
        <v>0</v>
      </c>
      <c r="J728" s="8">
        <v>0</v>
      </c>
      <c r="K728" s="8">
        <f t="shared" si="78"/>
        <v>0</v>
      </c>
      <c r="L728" s="8">
        <f t="shared" si="79"/>
        <v>-1.7607718547933979E-10</v>
      </c>
      <c r="M728" s="8">
        <f>G728*$C$10*$B$8</f>
        <v>1.7607718547933979E-10</v>
      </c>
      <c r="N728" s="8">
        <f t="shared" si="80"/>
        <v>3.2682634504742067E-8</v>
      </c>
      <c r="O728" s="8">
        <f t="shared" si="83"/>
        <v>1148696.0621280898</v>
      </c>
      <c r="P728" s="2">
        <f t="shared" si="81"/>
        <v>1</v>
      </c>
    </row>
    <row r="729" spans="5:16" x14ac:dyDescent="0.3">
      <c r="E729" s="7">
        <v>724</v>
      </c>
      <c r="F729" s="10">
        <f>DATE(YEAR(F728),MONTH(F728)+IF($B$9="Monthly",1,0),DAY(F728)+IF($B$9="Biweekly",14,0))</f>
        <v>67267</v>
      </c>
      <c r="G729" s="8">
        <f t="shared" si="82"/>
        <v>3.2682634504742067E-8</v>
      </c>
      <c r="H729" s="8">
        <f t="shared" si="77"/>
        <v>0</v>
      </c>
      <c r="I729" s="8">
        <v>0</v>
      </c>
      <c r="J729" s="8">
        <v>0</v>
      </c>
      <c r="K729" s="8">
        <f t="shared" si="78"/>
        <v>0</v>
      </c>
      <c r="L729" s="8">
        <f t="shared" si="79"/>
        <v>-1.7703093690068619E-10</v>
      </c>
      <c r="M729" s="8">
        <f>G729*$C$10*$B$8</f>
        <v>1.7703093690068619E-10</v>
      </c>
      <c r="N729" s="8">
        <f t="shared" si="80"/>
        <v>3.2859665441642754E-8</v>
      </c>
      <c r="O729" s="8">
        <f t="shared" si="83"/>
        <v>1148696.0621280901</v>
      </c>
      <c r="P729" s="2">
        <f t="shared" si="81"/>
        <v>1</v>
      </c>
    </row>
    <row r="730" spans="5:16" x14ac:dyDescent="0.3">
      <c r="E730" s="7">
        <v>725</v>
      </c>
      <c r="F730" s="10">
        <f>DATE(YEAR(F729),MONTH(F729)+IF($B$9="Monthly",1,0),DAY(F729)+IF($B$9="Biweekly",14,0))</f>
        <v>67298</v>
      </c>
      <c r="G730" s="8">
        <f t="shared" si="82"/>
        <v>3.2859665441642754E-8</v>
      </c>
      <c r="H730" s="8">
        <f t="shared" si="77"/>
        <v>0</v>
      </c>
      <c r="I730" s="8">
        <v>0</v>
      </c>
      <c r="J730" s="8">
        <v>0</v>
      </c>
      <c r="K730" s="8">
        <f t="shared" si="78"/>
        <v>0</v>
      </c>
      <c r="L730" s="8">
        <f t="shared" si="79"/>
        <v>-1.7798985447556493E-10</v>
      </c>
      <c r="M730" s="8">
        <f>G730*$C$10*$B$8</f>
        <v>1.7798985447556493E-10</v>
      </c>
      <c r="N730" s="8">
        <f t="shared" si="80"/>
        <v>3.3037655296118318E-8</v>
      </c>
      <c r="O730" s="8">
        <f t="shared" si="83"/>
        <v>1148696.0621280903</v>
      </c>
      <c r="P730" s="2">
        <f t="shared" si="81"/>
        <v>1</v>
      </c>
    </row>
    <row r="731" spans="5:16" x14ac:dyDescent="0.3">
      <c r="E731" s="7">
        <v>726</v>
      </c>
      <c r="F731" s="10">
        <f>DATE(YEAR(F730),MONTH(F730)+IF($B$9="Monthly",1,0),DAY(F730)+IF($B$9="Biweekly",14,0))</f>
        <v>67328</v>
      </c>
      <c r="G731" s="8">
        <f t="shared" si="82"/>
        <v>3.3037655296118318E-8</v>
      </c>
      <c r="H731" s="8">
        <f t="shared" si="77"/>
        <v>0</v>
      </c>
      <c r="I731" s="8">
        <v>0</v>
      </c>
      <c r="J731" s="8">
        <v>0</v>
      </c>
      <c r="K731" s="8">
        <f t="shared" si="78"/>
        <v>0</v>
      </c>
      <c r="L731" s="8">
        <f t="shared" si="79"/>
        <v>-1.7895396618730754E-10</v>
      </c>
      <c r="M731" s="8">
        <f>G731*$C$10*$B$8</f>
        <v>1.7895396618730754E-10</v>
      </c>
      <c r="N731" s="8">
        <f t="shared" si="80"/>
        <v>3.3216609262305626E-8</v>
      </c>
      <c r="O731" s="8">
        <f t="shared" si="83"/>
        <v>1148696.0621280905</v>
      </c>
      <c r="P731" s="2">
        <f t="shared" si="81"/>
        <v>1</v>
      </c>
    </row>
    <row r="732" spans="5:16" x14ac:dyDescent="0.3">
      <c r="E732" s="7">
        <v>727</v>
      </c>
      <c r="F732" s="10">
        <f>DATE(YEAR(F731),MONTH(F731)+IF($B$9="Monthly",1,0),DAY(F731)+IF($B$9="Biweekly",14,0))</f>
        <v>67359</v>
      </c>
      <c r="G732" s="8">
        <f t="shared" si="82"/>
        <v>3.3216609262305626E-8</v>
      </c>
      <c r="H732" s="8">
        <f t="shared" si="77"/>
        <v>0</v>
      </c>
      <c r="I732" s="8">
        <v>0</v>
      </c>
      <c r="J732" s="8">
        <v>0</v>
      </c>
      <c r="K732" s="8">
        <f t="shared" si="78"/>
        <v>0</v>
      </c>
      <c r="L732" s="8">
        <f t="shared" si="79"/>
        <v>-1.7992330017082213E-10</v>
      </c>
      <c r="M732" s="8">
        <f>G732*$C$10*$B$8</f>
        <v>1.7992330017082213E-10</v>
      </c>
      <c r="N732" s="8">
        <f t="shared" si="80"/>
        <v>3.3396532562476451E-8</v>
      </c>
      <c r="O732" s="8">
        <f t="shared" si="83"/>
        <v>1148696.0621280908</v>
      </c>
      <c r="P732" s="2">
        <f t="shared" si="81"/>
        <v>1</v>
      </c>
    </row>
    <row r="733" spans="5:16" x14ac:dyDescent="0.3">
      <c r="E733" s="7">
        <v>728</v>
      </c>
      <c r="F733" s="10">
        <f>DATE(YEAR(F732),MONTH(F732)+IF($B$9="Monthly",1,0),DAY(F732)+IF($B$9="Biweekly",14,0))</f>
        <v>67389</v>
      </c>
      <c r="G733" s="8">
        <f t="shared" si="82"/>
        <v>3.3396532562476451E-8</v>
      </c>
      <c r="H733" s="8">
        <f t="shared" si="77"/>
        <v>0</v>
      </c>
      <c r="I733" s="8">
        <v>0</v>
      </c>
      <c r="J733" s="8">
        <v>0</v>
      </c>
      <c r="K733" s="8">
        <f t="shared" si="78"/>
        <v>0</v>
      </c>
      <c r="L733" s="8">
        <f t="shared" si="79"/>
        <v>-1.808978847134141E-10</v>
      </c>
      <c r="M733" s="8">
        <f>G733*$C$10*$B$8</f>
        <v>1.808978847134141E-10</v>
      </c>
      <c r="N733" s="8">
        <f t="shared" si="80"/>
        <v>3.3577430447189868E-8</v>
      </c>
      <c r="O733" s="8">
        <f t="shared" si="83"/>
        <v>1148696.062128091</v>
      </c>
      <c r="P733" s="2">
        <f t="shared" si="81"/>
        <v>1</v>
      </c>
    </row>
    <row r="734" spans="5:16" x14ac:dyDescent="0.3">
      <c r="E734" s="7">
        <v>729</v>
      </c>
      <c r="F734" s="10">
        <f>DATE(YEAR(F733),MONTH(F733)+IF($B$9="Monthly",1,0),DAY(F733)+IF($B$9="Biweekly",14,0))</f>
        <v>67420</v>
      </c>
      <c r="G734" s="8">
        <f t="shared" si="82"/>
        <v>3.3577430447189868E-8</v>
      </c>
      <c r="H734" s="8">
        <f t="shared" si="77"/>
        <v>0</v>
      </c>
      <c r="I734" s="8">
        <v>0</v>
      </c>
      <c r="J734" s="8">
        <v>0</v>
      </c>
      <c r="K734" s="8">
        <f t="shared" si="78"/>
        <v>0</v>
      </c>
      <c r="L734" s="8">
        <f t="shared" si="79"/>
        <v>-1.818777482556118E-10</v>
      </c>
      <c r="M734" s="8">
        <f>G734*$C$10*$B$8</f>
        <v>1.818777482556118E-10</v>
      </c>
      <c r="N734" s="8">
        <f t="shared" si="80"/>
        <v>3.3759308195445478E-8</v>
      </c>
      <c r="O734" s="8">
        <f t="shared" si="83"/>
        <v>1148696.0621280912</v>
      </c>
      <c r="P734" s="2">
        <f t="shared" si="81"/>
        <v>1</v>
      </c>
    </row>
    <row r="735" spans="5:16" x14ac:dyDescent="0.3">
      <c r="E735" s="7">
        <v>730</v>
      </c>
      <c r="F735" s="10">
        <f>DATE(YEAR(F734),MONTH(F734)+IF($B$9="Monthly",1,0),DAY(F734)+IF($B$9="Biweekly",14,0))</f>
        <v>67451</v>
      </c>
      <c r="G735" s="8">
        <f t="shared" si="82"/>
        <v>3.3759308195445478E-8</v>
      </c>
      <c r="H735" s="8">
        <f t="shared" si="77"/>
        <v>0</v>
      </c>
      <c r="I735" s="8">
        <v>0</v>
      </c>
      <c r="J735" s="8">
        <v>0</v>
      </c>
      <c r="K735" s="8">
        <f t="shared" si="78"/>
        <v>0</v>
      </c>
      <c r="L735" s="8">
        <f t="shared" si="79"/>
        <v>-1.8286291939199636E-10</v>
      </c>
      <c r="M735" s="8">
        <f>G735*$C$10*$B$8</f>
        <v>1.8286291939199636E-10</v>
      </c>
      <c r="N735" s="8">
        <f t="shared" si="80"/>
        <v>3.3942171114837477E-8</v>
      </c>
      <c r="O735" s="8">
        <f t="shared" si="83"/>
        <v>1148696.0621280915</v>
      </c>
      <c r="P735" s="2">
        <f t="shared" si="81"/>
        <v>1</v>
      </c>
    </row>
    <row r="736" spans="5:16" x14ac:dyDescent="0.3">
      <c r="E736" s="7">
        <v>731</v>
      </c>
      <c r="F736" s="10">
        <f>DATE(YEAR(F735),MONTH(F735)+IF($B$9="Monthly",1,0),DAY(F735)+IF($B$9="Biweekly",14,0))</f>
        <v>67481</v>
      </c>
      <c r="G736" s="8">
        <f t="shared" si="82"/>
        <v>3.3942171114837477E-8</v>
      </c>
      <c r="H736" s="8">
        <f t="shared" si="77"/>
        <v>0</v>
      </c>
      <c r="I736" s="8">
        <v>0</v>
      </c>
      <c r="J736" s="8">
        <v>0</v>
      </c>
      <c r="K736" s="8">
        <f t="shared" si="78"/>
        <v>0</v>
      </c>
      <c r="L736" s="8">
        <f t="shared" si="79"/>
        <v>-1.8385342687203633E-10</v>
      </c>
      <c r="M736" s="8">
        <f>G736*$C$10*$B$8</f>
        <v>1.8385342687203633E-10</v>
      </c>
      <c r="N736" s="8">
        <f t="shared" si="80"/>
        <v>3.4126024541709511E-8</v>
      </c>
      <c r="O736" s="8">
        <f t="shared" si="83"/>
        <v>1148696.0621280917</v>
      </c>
      <c r="P736" s="2">
        <f t="shared" si="81"/>
        <v>1</v>
      </c>
    </row>
    <row r="737" spans="5:16" x14ac:dyDescent="0.3">
      <c r="E737" s="7">
        <v>732</v>
      </c>
      <c r="F737" s="10">
        <f>DATE(YEAR(F736),MONTH(F736)+IF($B$9="Monthly",1,0),DAY(F736)+IF($B$9="Biweekly",14,0))</f>
        <v>67512</v>
      </c>
      <c r="G737" s="8">
        <f t="shared" si="82"/>
        <v>3.4126024541709511E-8</v>
      </c>
      <c r="H737" s="8">
        <f t="shared" si="77"/>
        <v>0</v>
      </c>
      <c r="I737" s="8">
        <v>0</v>
      </c>
      <c r="J737" s="8">
        <v>0</v>
      </c>
      <c r="K737" s="8">
        <f t="shared" si="78"/>
        <v>0</v>
      </c>
      <c r="L737" s="8">
        <f t="shared" si="79"/>
        <v>-1.848492996009265E-10</v>
      </c>
      <c r="M737" s="8">
        <f>G737*$C$10*$B$8</f>
        <v>1.848492996009265E-10</v>
      </c>
      <c r="N737" s="8">
        <f t="shared" si="80"/>
        <v>3.4310873841310437E-8</v>
      </c>
      <c r="O737" s="8">
        <f t="shared" si="83"/>
        <v>1148696.0621280919</v>
      </c>
      <c r="P737" s="2">
        <f t="shared" si="81"/>
        <v>1</v>
      </c>
    </row>
    <row r="738" spans="5:16" x14ac:dyDescent="0.3">
      <c r="E738" s="7">
        <v>733</v>
      </c>
      <c r="F738" s="10">
        <f>DATE(YEAR(F737),MONTH(F737)+IF($B$9="Monthly",1,0),DAY(F737)+IF($B$9="Biweekly",14,0))</f>
        <v>67542</v>
      </c>
      <c r="G738" s="8">
        <f t="shared" si="82"/>
        <v>3.4310873841310437E-8</v>
      </c>
      <c r="H738" s="8">
        <f t="shared" si="77"/>
        <v>0</v>
      </c>
      <c r="I738" s="8">
        <v>0</v>
      </c>
      <c r="J738" s="8">
        <v>0</v>
      </c>
      <c r="K738" s="8">
        <f t="shared" si="78"/>
        <v>0</v>
      </c>
      <c r="L738" s="8">
        <f t="shared" si="79"/>
        <v>-1.8585056664043155E-10</v>
      </c>
      <c r="M738" s="8">
        <f>G738*$C$10*$B$8</f>
        <v>1.8585056664043155E-10</v>
      </c>
      <c r="N738" s="8">
        <f t="shared" si="80"/>
        <v>3.4496724407950866E-8</v>
      </c>
      <c r="O738" s="8">
        <f t="shared" si="83"/>
        <v>1148696.0621280922</v>
      </c>
      <c r="P738" s="2">
        <f t="shared" si="81"/>
        <v>1</v>
      </c>
    </row>
    <row r="739" spans="5:16" x14ac:dyDescent="0.3">
      <c r="E739" s="7">
        <v>734</v>
      </c>
      <c r="F739" s="10">
        <f>DATE(YEAR(F738),MONTH(F738)+IF($B$9="Monthly",1,0),DAY(F738)+IF($B$9="Biweekly",14,0))</f>
        <v>67573</v>
      </c>
      <c r="G739" s="8">
        <f t="shared" si="82"/>
        <v>3.4496724407950866E-8</v>
      </c>
      <c r="H739" s="8">
        <f t="shared" si="77"/>
        <v>0</v>
      </c>
      <c r="I739" s="8">
        <v>0</v>
      </c>
      <c r="J739" s="8">
        <v>0</v>
      </c>
      <c r="K739" s="8">
        <f t="shared" si="78"/>
        <v>0</v>
      </c>
      <c r="L739" s="8">
        <f t="shared" si="79"/>
        <v>-1.8685725720973387E-10</v>
      </c>
      <c r="M739" s="8">
        <f>G739*$C$10*$B$8</f>
        <v>1.8685725720973387E-10</v>
      </c>
      <c r="N739" s="8">
        <f t="shared" si="80"/>
        <v>3.4683581665160597E-8</v>
      </c>
      <c r="O739" s="8">
        <f t="shared" si="83"/>
        <v>1148696.0621280924</v>
      </c>
      <c r="P739" s="2">
        <f t="shared" si="81"/>
        <v>1</v>
      </c>
    </row>
    <row r="740" spans="5:16" x14ac:dyDescent="0.3">
      <c r="E740" s="7">
        <v>735</v>
      </c>
      <c r="F740" s="10">
        <f>DATE(YEAR(F739),MONTH(F739)+IF($B$9="Monthly",1,0),DAY(F739)+IF($B$9="Biweekly",14,0))</f>
        <v>67604</v>
      </c>
      <c r="G740" s="8">
        <f t="shared" si="82"/>
        <v>3.4683581665160597E-8</v>
      </c>
      <c r="H740" s="8">
        <f t="shared" si="77"/>
        <v>0</v>
      </c>
      <c r="I740" s="8">
        <v>0</v>
      </c>
      <c r="J740" s="8">
        <v>0</v>
      </c>
      <c r="K740" s="8">
        <f t="shared" si="78"/>
        <v>0</v>
      </c>
      <c r="L740" s="8">
        <f t="shared" si="79"/>
        <v>-1.8786940068628656E-10</v>
      </c>
      <c r="M740" s="8">
        <f>G740*$C$10*$B$8</f>
        <v>1.8786940068628656E-10</v>
      </c>
      <c r="N740" s="8">
        <f t="shared" si="80"/>
        <v>3.4871451065846882E-8</v>
      </c>
      <c r="O740" s="8">
        <f t="shared" si="83"/>
        <v>1148696.0621280926</v>
      </c>
      <c r="P740" s="2">
        <f t="shared" si="81"/>
        <v>1</v>
      </c>
    </row>
    <row r="741" spans="5:16" x14ac:dyDescent="0.3">
      <c r="E741" s="7">
        <v>736</v>
      </c>
      <c r="F741" s="10">
        <f>DATE(YEAR(F740),MONTH(F740)+IF($B$9="Monthly",1,0),DAY(F740)+IF($B$9="Biweekly",14,0))</f>
        <v>67632</v>
      </c>
      <c r="G741" s="8">
        <f t="shared" si="82"/>
        <v>3.4871451065846882E-8</v>
      </c>
      <c r="H741" s="8">
        <f t="shared" si="77"/>
        <v>0</v>
      </c>
      <c r="I741" s="8">
        <v>0</v>
      </c>
      <c r="J741" s="8">
        <v>0</v>
      </c>
      <c r="K741" s="8">
        <f t="shared" si="78"/>
        <v>0</v>
      </c>
      <c r="L741" s="8">
        <f t="shared" si="79"/>
        <v>-1.8888702660667061E-10</v>
      </c>
      <c r="M741" s="8">
        <f>G741*$C$10*$B$8</f>
        <v>1.8888702660667061E-10</v>
      </c>
      <c r="N741" s="8">
        <f t="shared" si="80"/>
        <v>3.5060338092453553E-8</v>
      </c>
      <c r="O741" s="8">
        <f t="shared" si="83"/>
        <v>1148696.0621280929</v>
      </c>
      <c r="P741" s="2">
        <f t="shared" si="81"/>
        <v>1</v>
      </c>
    </row>
    <row r="742" spans="5:16" x14ac:dyDescent="0.3">
      <c r="E742" s="7">
        <v>737</v>
      </c>
      <c r="F742" s="10">
        <f>DATE(YEAR(F741),MONTH(F741)+IF($B$9="Monthly",1,0),DAY(F741)+IF($B$9="Biweekly",14,0))</f>
        <v>67663</v>
      </c>
      <c r="G742" s="8">
        <f t="shared" si="82"/>
        <v>3.5060338092453553E-8</v>
      </c>
      <c r="H742" s="8">
        <f t="shared" si="77"/>
        <v>0</v>
      </c>
      <c r="I742" s="8">
        <v>0</v>
      </c>
      <c r="J742" s="8">
        <v>0</v>
      </c>
      <c r="K742" s="8">
        <f t="shared" si="78"/>
        <v>0</v>
      </c>
      <c r="L742" s="8">
        <f t="shared" si="79"/>
        <v>-1.8991016466745673E-10</v>
      </c>
      <c r="M742" s="8">
        <f>G742*$C$10*$B$8</f>
        <v>1.8991016466745673E-10</v>
      </c>
      <c r="N742" s="8">
        <f t="shared" si="80"/>
        <v>3.5250248257121008E-8</v>
      </c>
      <c r="O742" s="8">
        <f t="shared" si="83"/>
        <v>1148696.0621280931</v>
      </c>
      <c r="P742" s="2">
        <f t="shared" si="81"/>
        <v>1</v>
      </c>
    </row>
    <row r="743" spans="5:16" x14ac:dyDescent="0.3">
      <c r="E743" s="7">
        <v>738</v>
      </c>
      <c r="F743" s="10">
        <f>DATE(YEAR(F742),MONTH(F742)+IF($B$9="Monthly",1,0),DAY(F742)+IF($B$9="Biweekly",14,0))</f>
        <v>67693</v>
      </c>
      <c r="G743" s="8">
        <f t="shared" si="82"/>
        <v>3.5250248257121008E-8</v>
      </c>
      <c r="H743" s="8">
        <f t="shared" si="77"/>
        <v>0</v>
      </c>
      <c r="I743" s="8">
        <v>0</v>
      </c>
      <c r="J743" s="8">
        <v>0</v>
      </c>
      <c r="K743" s="8">
        <f t="shared" si="78"/>
        <v>0</v>
      </c>
      <c r="L743" s="8">
        <f t="shared" si="79"/>
        <v>-1.9093884472607212E-10</v>
      </c>
      <c r="M743" s="8">
        <f>G743*$C$10*$B$8</f>
        <v>1.9093884472607212E-10</v>
      </c>
      <c r="N743" s="8">
        <f t="shared" si="80"/>
        <v>3.5441187101847079E-8</v>
      </c>
      <c r="O743" s="8">
        <f t="shared" si="83"/>
        <v>1148696.0621280933</v>
      </c>
      <c r="P743" s="2">
        <f t="shared" si="81"/>
        <v>1</v>
      </c>
    </row>
    <row r="744" spans="5:16" x14ac:dyDescent="0.3">
      <c r="E744" s="7">
        <v>739</v>
      </c>
      <c r="F744" s="10">
        <f>DATE(YEAR(F743),MONTH(F743)+IF($B$9="Monthly",1,0),DAY(F743)+IF($B$9="Biweekly",14,0))</f>
        <v>67724</v>
      </c>
      <c r="G744" s="8">
        <f t="shared" si="82"/>
        <v>3.5441187101847079E-8</v>
      </c>
      <c r="H744" s="8">
        <f t="shared" si="77"/>
        <v>0</v>
      </c>
      <c r="I744" s="8">
        <v>0</v>
      </c>
      <c r="J744" s="8">
        <v>0</v>
      </c>
      <c r="K744" s="8">
        <f t="shared" si="78"/>
        <v>0</v>
      </c>
      <c r="L744" s="8">
        <f t="shared" si="79"/>
        <v>-1.9197309680167169E-10</v>
      </c>
      <c r="M744" s="8">
        <f>G744*$C$10*$B$8</f>
        <v>1.9197309680167169E-10</v>
      </c>
      <c r="N744" s="8">
        <f t="shared" si="80"/>
        <v>3.5633160198648751E-8</v>
      </c>
      <c r="O744" s="8">
        <f t="shared" si="83"/>
        <v>1148696.0621280936</v>
      </c>
      <c r="P744" s="2">
        <f t="shared" si="81"/>
        <v>1</v>
      </c>
    </row>
    <row r="745" spans="5:16" x14ac:dyDescent="0.3">
      <c r="E745" s="7">
        <v>740</v>
      </c>
      <c r="F745" s="10">
        <f>DATE(YEAR(F744),MONTH(F744)+IF($B$9="Monthly",1,0),DAY(F744)+IF($B$9="Biweekly",14,0))</f>
        <v>67754</v>
      </c>
      <c r="G745" s="8">
        <f t="shared" si="82"/>
        <v>3.5633160198648751E-8</v>
      </c>
      <c r="H745" s="8">
        <f t="shared" si="77"/>
        <v>0</v>
      </c>
      <c r="I745" s="8">
        <v>0</v>
      </c>
      <c r="J745" s="8">
        <v>0</v>
      </c>
      <c r="K745" s="8">
        <f t="shared" si="78"/>
        <v>0</v>
      </c>
      <c r="L745" s="8">
        <f t="shared" si="79"/>
        <v>-1.9301295107601406E-10</v>
      </c>
      <c r="M745" s="8">
        <f>G745*$C$10*$B$8</f>
        <v>1.9301295107601406E-10</v>
      </c>
      <c r="N745" s="8">
        <f t="shared" si="80"/>
        <v>3.5826173149724765E-8</v>
      </c>
      <c r="O745" s="8">
        <f t="shared" si="83"/>
        <v>1148696.0621280938</v>
      </c>
      <c r="P745" s="2">
        <f t="shared" si="81"/>
        <v>1</v>
      </c>
    </row>
    <row r="746" spans="5:16" x14ac:dyDescent="0.3">
      <c r="E746" s="7">
        <v>741</v>
      </c>
      <c r="F746" s="10">
        <f>DATE(YEAR(F745),MONTH(F745)+IF($B$9="Monthly",1,0),DAY(F745)+IF($B$9="Biweekly",14,0))</f>
        <v>67785</v>
      </c>
      <c r="G746" s="8">
        <f t="shared" si="82"/>
        <v>3.5826173149724765E-8</v>
      </c>
      <c r="H746" s="8">
        <f t="shared" si="77"/>
        <v>0</v>
      </c>
      <c r="I746" s="8">
        <v>0</v>
      </c>
      <c r="J746" s="8">
        <v>0</v>
      </c>
      <c r="K746" s="8">
        <f t="shared" si="78"/>
        <v>0</v>
      </c>
      <c r="L746" s="8">
        <f t="shared" si="79"/>
        <v>-1.9405843789434248E-10</v>
      </c>
      <c r="M746" s="8">
        <f>G746*$C$10*$B$8</f>
        <v>1.9405843789434248E-10</v>
      </c>
      <c r="N746" s="8">
        <f t="shared" si="80"/>
        <v>3.6020231587619107E-8</v>
      </c>
      <c r="O746" s="8">
        <f t="shared" si="83"/>
        <v>1148696.062128094</v>
      </c>
      <c r="P746" s="2">
        <f t="shared" si="81"/>
        <v>1</v>
      </c>
    </row>
    <row r="747" spans="5:16" x14ac:dyDescent="0.3">
      <c r="E747" s="7">
        <v>742</v>
      </c>
      <c r="F747" s="10">
        <f>DATE(YEAR(F746),MONTH(F746)+IF($B$9="Monthly",1,0),DAY(F746)+IF($B$9="Biweekly",14,0))</f>
        <v>67816</v>
      </c>
      <c r="G747" s="8">
        <f t="shared" si="82"/>
        <v>3.6020231587619107E-8</v>
      </c>
      <c r="H747" s="8">
        <f t="shared" si="77"/>
        <v>0</v>
      </c>
      <c r="I747" s="8">
        <v>0</v>
      </c>
      <c r="J747" s="8">
        <v>0</v>
      </c>
      <c r="K747" s="8">
        <f t="shared" si="78"/>
        <v>0</v>
      </c>
      <c r="L747" s="8">
        <f t="shared" si="79"/>
        <v>-1.9510958776627017E-10</v>
      </c>
      <c r="M747" s="8">
        <f>G747*$C$10*$B$8</f>
        <v>1.9510958776627017E-10</v>
      </c>
      <c r="N747" s="8">
        <f t="shared" si="80"/>
        <v>3.6215341175385375E-8</v>
      </c>
      <c r="O747" s="8">
        <f t="shared" si="83"/>
        <v>1148696.0621280943</v>
      </c>
      <c r="P747" s="2">
        <f t="shared" si="81"/>
        <v>1</v>
      </c>
    </row>
    <row r="748" spans="5:16" x14ac:dyDescent="0.3">
      <c r="E748" s="7">
        <v>743</v>
      </c>
      <c r="F748" s="10">
        <f>DATE(YEAR(F747),MONTH(F747)+IF($B$9="Monthly",1,0),DAY(F747)+IF($B$9="Biweekly",14,0))</f>
        <v>67846</v>
      </c>
      <c r="G748" s="8">
        <f t="shared" si="82"/>
        <v>3.6215341175385375E-8</v>
      </c>
      <c r="H748" s="8">
        <f t="shared" si="77"/>
        <v>0</v>
      </c>
      <c r="I748" s="8">
        <v>0</v>
      </c>
      <c r="J748" s="8">
        <v>0</v>
      </c>
      <c r="K748" s="8">
        <f t="shared" si="78"/>
        <v>0</v>
      </c>
      <c r="L748" s="8">
        <f t="shared" si="79"/>
        <v>-1.9616643136667078E-10</v>
      </c>
      <c r="M748" s="8">
        <f>G748*$C$10*$B$8</f>
        <v>1.9616643136667078E-10</v>
      </c>
      <c r="N748" s="8">
        <f t="shared" si="80"/>
        <v>3.6411507606752048E-8</v>
      </c>
      <c r="O748" s="8">
        <f t="shared" si="83"/>
        <v>1148696.0621280945</v>
      </c>
      <c r="P748" s="2">
        <f t="shared" si="81"/>
        <v>1</v>
      </c>
    </row>
    <row r="749" spans="5:16" x14ac:dyDescent="0.3">
      <c r="E749" s="7">
        <v>744</v>
      </c>
      <c r="F749" s="10">
        <f>DATE(YEAR(F748),MONTH(F748)+IF($B$9="Monthly",1,0),DAY(F748)+IF($B$9="Biweekly",14,0))</f>
        <v>67877</v>
      </c>
      <c r="G749" s="8">
        <f t="shared" si="82"/>
        <v>3.6411507606752048E-8</v>
      </c>
      <c r="H749" s="8">
        <f t="shared" si="77"/>
        <v>0</v>
      </c>
      <c r="I749" s="8">
        <v>0</v>
      </c>
      <c r="J749" s="8">
        <v>0</v>
      </c>
      <c r="K749" s="8">
        <f t="shared" si="78"/>
        <v>0</v>
      </c>
      <c r="L749" s="8">
        <f t="shared" si="79"/>
        <v>-1.9722899953657358E-10</v>
      </c>
      <c r="M749" s="8">
        <f>G749*$C$10*$B$8</f>
        <v>1.9722899953657358E-10</v>
      </c>
      <c r="N749" s="8">
        <f t="shared" si="80"/>
        <v>3.6608736606288623E-8</v>
      </c>
      <c r="O749" s="8">
        <f t="shared" si="83"/>
        <v>1148696.0621280947</v>
      </c>
      <c r="P749" s="2">
        <f t="shared" si="81"/>
        <v>1</v>
      </c>
    </row>
    <row r="750" spans="5:16" x14ac:dyDescent="0.3">
      <c r="E750" s="7">
        <v>745</v>
      </c>
      <c r="F750" s="10">
        <f>DATE(YEAR(F749),MONTH(F749)+IF($B$9="Monthly",1,0),DAY(F749)+IF($B$9="Biweekly",14,0))</f>
        <v>67907</v>
      </c>
      <c r="G750" s="8">
        <f t="shared" si="82"/>
        <v>3.6608736606288623E-8</v>
      </c>
      <c r="H750" s="8">
        <f t="shared" si="77"/>
        <v>0</v>
      </c>
      <c r="I750" s="8">
        <v>0</v>
      </c>
      <c r="J750" s="8">
        <v>0</v>
      </c>
      <c r="K750" s="8">
        <f t="shared" si="78"/>
        <v>0</v>
      </c>
      <c r="L750" s="8">
        <f t="shared" si="79"/>
        <v>-1.9829732328406338E-10</v>
      </c>
      <c r="M750" s="8">
        <f>G750*$C$10*$B$8</f>
        <v>1.9829732328406338E-10</v>
      </c>
      <c r="N750" s="8">
        <f t="shared" si="80"/>
        <v>3.6807033929572689E-8</v>
      </c>
      <c r="O750" s="8">
        <f t="shared" si="83"/>
        <v>1148696.062128095</v>
      </c>
      <c r="P750" s="2">
        <f t="shared" si="81"/>
        <v>1</v>
      </c>
    </row>
    <row r="751" spans="5:16" x14ac:dyDescent="0.3">
      <c r="E751" s="7">
        <v>746</v>
      </c>
      <c r="F751" s="10">
        <f>DATE(YEAR(F750),MONTH(F750)+IF($B$9="Monthly",1,0),DAY(F750)+IF($B$9="Biweekly",14,0))</f>
        <v>67938</v>
      </c>
      <c r="G751" s="8">
        <f t="shared" si="82"/>
        <v>3.6807033929572689E-8</v>
      </c>
      <c r="H751" s="8">
        <f t="shared" si="77"/>
        <v>0</v>
      </c>
      <c r="I751" s="8">
        <v>0</v>
      </c>
      <c r="J751" s="8">
        <v>0</v>
      </c>
      <c r="K751" s="8">
        <f t="shared" si="78"/>
        <v>0</v>
      </c>
      <c r="L751" s="8">
        <f t="shared" si="79"/>
        <v>-1.9937143378518538E-10</v>
      </c>
      <c r="M751" s="8">
        <f>G751*$C$10*$B$8</f>
        <v>1.9937143378518538E-10</v>
      </c>
      <c r="N751" s="8">
        <f t="shared" si="80"/>
        <v>3.7006405363357872E-8</v>
      </c>
      <c r="O751" s="8">
        <f t="shared" si="83"/>
        <v>1148696.0621280952</v>
      </c>
      <c r="P751" s="2">
        <f t="shared" si="81"/>
        <v>1</v>
      </c>
    </row>
    <row r="752" spans="5:16" x14ac:dyDescent="0.3">
      <c r="E752" s="7">
        <v>747</v>
      </c>
      <c r="F752" s="10">
        <f>DATE(YEAR(F751),MONTH(F751)+IF($B$9="Monthly",1,0),DAY(F751)+IF($B$9="Biweekly",14,0))</f>
        <v>67969</v>
      </c>
      <c r="G752" s="8">
        <f t="shared" si="82"/>
        <v>3.7006405363357872E-8</v>
      </c>
      <c r="H752" s="8">
        <f t="shared" si="77"/>
        <v>0</v>
      </c>
      <c r="I752" s="8">
        <v>0</v>
      </c>
      <c r="J752" s="8">
        <v>0</v>
      </c>
      <c r="K752" s="8">
        <f t="shared" si="78"/>
        <v>0</v>
      </c>
      <c r="L752" s="8">
        <f t="shared" si="79"/>
        <v>-2.0045136238485513E-10</v>
      </c>
      <c r="M752" s="8">
        <f>G752*$C$10*$B$8</f>
        <v>2.0045136238485513E-10</v>
      </c>
      <c r="N752" s="8">
        <f t="shared" si="80"/>
        <v>3.720685672574273E-8</v>
      </c>
      <c r="O752" s="8">
        <f t="shared" si="83"/>
        <v>1148696.0621280954</v>
      </c>
      <c r="P752" s="2">
        <f t="shared" si="81"/>
        <v>1</v>
      </c>
    </row>
    <row r="753" spans="5:16" x14ac:dyDescent="0.3">
      <c r="E753" s="7">
        <v>748</v>
      </c>
      <c r="F753" s="10">
        <f>DATE(YEAR(F752),MONTH(F752)+IF($B$9="Monthly",1,0),DAY(F752)+IF($B$9="Biweekly",14,0))</f>
        <v>67997</v>
      </c>
      <c r="G753" s="8">
        <f t="shared" si="82"/>
        <v>3.720685672574273E-8</v>
      </c>
      <c r="H753" s="8">
        <f t="shared" si="77"/>
        <v>0</v>
      </c>
      <c r="I753" s="8">
        <v>0</v>
      </c>
      <c r="J753" s="8">
        <v>0</v>
      </c>
      <c r="K753" s="8">
        <f t="shared" si="78"/>
        <v>0</v>
      </c>
      <c r="L753" s="8">
        <f t="shared" si="79"/>
        <v>-2.0153714059777312E-10</v>
      </c>
      <c r="M753" s="8">
        <f>G753*$C$10*$B$8</f>
        <v>2.0153714059777312E-10</v>
      </c>
      <c r="N753" s="8">
        <f t="shared" si="80"/>
        <v>3.7408393866340504E-8</v>
      </c>
      <c r="O753" s="8">
        <f t="shared" si="83"/>
        <v>1148696.0621280957</v>
      </c>
      <c r="P753" s="2">
        <f t="shared" si="81"/>
        <v>1</v>
      </c>
    </row>
    <row r="754" spans="5:16" x14ac:dyDescent="0.3">
      <c r="E754" s="7">
        <v>749</v>
      </c>
      <c r="F754" s="10">
        <f>DATE(YEAR(F753),MONTH(F753)+IF($B$9="Monthly",1,0),DAY(F753)+IF($B$9="Biweekly",14,0))</f>
        <v>68028</v>
      </c>
      <c r="G754" s="8">
        <f t="shared" si="82"/>
        <v>3.7408393866340504E-8</v>
      </c>
      <c r="H754" s="8">
        <f t="shared" si="77"/>
        <v>0</v>
      </c>
      <c r="I754" s="8">
        <v>0</v>
      </c>
      <c r="J754" s="8">
        <v>0</v>
      </c>
      <c r="K754" s="8">
        <f t="shared" si="78"/>
        <v>0</v>
      </c>
      <c r="L754" s="8">
        <f t="shared" si="79"/>
        <v>-2.0262880010934439E-10</v>
      </c>
      <c r="M754" s="8">
        <f>G754*$C$10*$B$8</f>
        <v>2.0262880010934439E-10</v>
      </c>
      <c r="N754" s="8">
        <f t="shared" si="80"/>
        <v>3.761102266644985E-8</v>
      </c>
      <c r="O754" s="8">
        <f t="shared" si="83"/>
        <v>1148696.0621280959</v>
      </c>
      <c r="P754" s="2">
        <f t="shared" si="81"/>
        <v>1</v>
      </c>
    </row>
    <row r="755" spans="5:16" x14ac:dyDescent="0.3">
      <c r="E755" s="7">
        <v>750</v>
      </c>
      <c r="F755" s="10">
        <f>DATE(YEAR(F754),MONTH(F754)+IF($B$9="Monthly",1,0),DAY(F754)+IF($B$9="Biweekly",14,0))</f>
        <v>68058</v>
      </c>
      <c r="G755" s="8">
        <f t="shared" si="82"/>
        <v>3.761102266644985E-8</v>
      </c>
      <c r="H755" s="8">
        <f t="shared" si="77"/>
        <v>0</v>
      </c>
      <c r="I755" s="8">
        <v>0</v>
      </c>
      <c r="J755" s="8">
        <v>0</v>
      </c>
      <c r="K755" s="8">
        <f t="shared" si="78"/>
        <v>0</v>
      </c>
      <c r="L755" s="8">
        <f t="shared" si="79"/>
        <v>-2.0372637277660336E-10</v>
      </c>
      <c r="M755" s="8">
        <f>G755*$C$10*$B$8</f>
        <v>2.0372637277660336E-10</v>
      </c>
      <c r="N755" s="8">
        <f t="shared" si="80"/>
        <v>3.7814749039226454E-8</v>
      </c>
      <c r="O755" s="8">
        <f t="shared" si="83"/>
        <v>1148696.0621280961</v>
      </c>
      <c r="P755" s="2">
        <f t="shared" si="81"/>
        <v>1</v>
      </c>
    </row>
    <row r="756" spans="5:16" x14ac:dyDescent="0.3">
      <c r="E756" s="7">
        <v>751</v>
      </c>
      <c r="F756" s="10">
        <f>DATE(YEAR(F755),MONTH(F755)+IF($B$9="Monthly",1,0),DAY(F755)+IF($B$9="Biweekly",14,0))</f>
        <v>68089</v>
      </c>
      <c r="G756" s="8">
        <f t="shared" si="82"/>
        <v>3.7814749039226454E-8</v>
      </c>
      <c r="H756" s="8">
        <f t="shared" si="77"/>
        <v>0</v>
      </c>
      <c r="I756" s="8">
        <v>0</v>
      </c>
      <c r="J756" s="8">
        <v>0</v>
      </c>
      <c r="K756" s="8">
        <f t="shared" si="78"/>
        <v>0</v>
      </c>
      <c r="L756" s="8">
        <f t="shared" si="79"/>
        <v>-2.0482989062914329E-10</v>
      </c>
      <c r="M756" s="8">
        <f>G756*$C$10*$B$8</f>
        <v>2.0482989062914329E-10</v>
      </c>
      <c r="N756" s="8">
        <f t="shared" si="80"/>
        <v>3.8019578929855594E-8</v>
      </c>
      <c r="O756" s="8">
        <f t="shared" si="83"/>
        <v>1148696.0621280964</v>
      </c>
      <c r="P756" s="2">
        <f t="shared" si="81"/>
        <v>1</v>
      </c>
    </row>
    <row r="757" spans="5:16" x14ac:dyDescent="0.3">
      <c r="E757" s="7">
        <v>752</v>
      </c>
      <c r="F757" s="10">
        <f>DATE(YEAR(F756),MONTH(F756)+IF($B$9="Monthly",1,0),DAY(F756)+IF($B$9="Biweekly",14,0))</f>
        <v>68119</v>
      </c>
      <c r="G757" s="8">
        <f t="shared" si="82"/>
        <v>3.8019578929855594E-8</v>
      </c>
      <c r="H757" s="8">
        <f t="shared" si="77"/>
        <v>0</v>
      </c>
      <c r="I757" s="8">
        <v>0</v>
      </c>
      <c r="J757" s="8">
        <v>0</v>
      </c>
      <c r="K757" s="8">
        <f t="shared" si="78"/>
        <v>0</v>
      </c>
      <c r="L757" s="8">
        <f t="shared" si="79"/>
        <v>-2.0593938587005115E-10</v>
      </c>
      <c r="M757" s="8">
        <f>G757*$C$10*$B$8</f>
        <v>2.0593938587005115E-10</v>
      </c>
      <c r="N757" s="8">
        <f t="shared" si="80"/>
        <v>3.8225518315725648E-8</v>
      </c>
      <c r="O757" s="8">
        <f t="shared" si="83"/>
        <v>1148696.0621280966</v>
      </c>
      <c r="P757" s="2">
        <f t="shared" si="81"/>
        <v>1</v>
      </c>
    </row>
    <row r="758" spans="5:16" x14ac:dyDescent="0.3">
      <c r="E758" s="7">
        <v>753</v>
      </c>
      <c r="F758" s="10">
        <f>DATE(YEAR(F757),MONTH(F757)+IF($B$9="Monthly",1,0),DAY(F757)+IF($B$9="Biweekly",14,0))</f>
        <v>68150</v>
      </c>
      <c r="G758" s="8">
        <f t="shared" si="82"/>
        <v>3.8225518315725648E-8</v>
      </c>
      <c r="H758" s="8">
        <f t="shared" si="77"/>
        <v>0</v>
      </c>
      <c r="I758" s="8">
        <v>0</v>
      </c>
      <c r="J758" s="8">
        <v>0</v>
      </c>
      <c r="K758" s="8">
        <f t="shared" si="78"/>
        <v>0</v>
      </c>
      <c r="L758" s="8">
        <f t="shared" si="79"/>
        <v>-2.0705489087684724E-10</v>
      </c>
      <c r="M758" s="8">
        <f>G758*$C$10*$B$8</f>
        <v>2.0705489087684724E-10</v>
      </c>
      <c r="N758" s="8">
        <f t="shared" si="80"/>
        <v>3.8432573206602496E-8</v>
      </c>
      <c r="O758" s="8">
        <f t="shared" si="83"/>
        <v>1148696.0621280968</v>
      </c>
      <c r="P758" s="2">
        <f t="shared" si="81"/>
        <v>1</v>
      </c>
    </row>
    <row r="759" spans="5:16" x14ac:dyDescent="0.3">
      <c r="E759" s="7">
        <v>754</v>
      </c>
      <c r="F759" s="10">
        <f>DATE(YEAR(F758),MONTH(F758)+IF($B$9="Monthly",1,0),DAY(F758)+IF($B$9="Biweekly",14,0))</f>
        <v>68181</v>
      </c>
      <c r="G759" s="8">
        <f t="shared" si="82"/>
        <v>3.8432573206602496E-8</v>
      </c>
      <c r="H759" s="8">
        <f t="shared" si="77"/>
        <v>0</v>
      </c>
      <c r="I759" s="8">
        <v>0</v>
      </c>
      <c r="J759" s="8">
        <v>0</v>
      </c>
      <c r="K759" s="8">
        <f t="shared" si="78"/>
        <v>0</v>
      </c>
      <c r="L759" s="8">
        <f t="shared" si="79"/>
        <v>-2.0817643820243017E-10</v>
      </c>
      <c r="M759" s="8">
        <f>G759*$C$10*$B$8</f>
        <v>2.0817643820243017E-10</v>
      </c>
      <c r="N759" s="8">
        <f t="shared" si="80"/>
        <v>3.8640749644804927E-8</v>
      </c>
      <c r="O759" s="8">
        <f t="shared" si="83"/>
        <v>1148696.0621280971</v>
      </c>
      <c r="P759" s="2">
        <f t="shared" si="81"/>
        <v>1</v>
      </c>
    </row>
    <row r="760" spans="5:16" x14ac:dyDescent="0.3">
      <c r="E760" s="7">
        <v>755</v>
      </c>
      <c r="F760" s="10">
        <f>DATE(YEAR(F759),MONTH(F759)+IF($B$9="Monthly",1,0),DAY(F759)+IF($B$9="Biweekly",14,0))</f>
        <v>68211</v>
      </c>
      <c r="G760" s="8">
        <f t="shared" si="82"/>
        <v>3.8640749644804927E-8</v>
      </c>
      <c r="H760" s="8">
        <f t="shared" si="77"/>
        <v>0</v>
      </c>
      <c r="I760" s="8">
        <v>0</v>
      </c>
      <c r="J760" s="8">
        <v>0</v>
      </c>
      <c r="K760" s="8">
        <f t="shared" si="78"/>
        <v>0</v>
      </c>
      <c r="L760" s="8">
        <f t="shared" si="79"/>
        <v>-2.0930406057602669E-10</v>
      </c>
      <c r="M760" s="8">
        <f>G760*$C$10*$B$8</f>
        <v>2.0930406057602669E-10</v>
      </c>
      <c r="N760" s="8">
        <f t="shared" si="80"/>
        <v>3.8850053705380955E-8</v>
      </c>
      <c r="O760" s="8">
        <f t="shared" si="83"/>
        <v>1148696.0621280973</v>
      </c>
      <c r="P760" s="2">
        <f t="shared" si="81"/>
        <v>1</v>
      </c>
    </row>
    <row r="761" spans="5:16" x14ac:dyDescent="0.3">
      <c r="E761" s="7">
        <v>756</v>
      </c>
      <c r="F761" s="10">
        <f>DATE(YEAR(F760),MONTH(F760)+IF($B$9="Monthly",1,0),DAY(F760)+IF($B$9="Biweekly",14,0))</f>
        <v>68242</v>
      </c>
      <c r="G761" s="8">
        <f t="shared" si="82"/>
        <v>3.8850053705380955E-8</v>
      </c>
      <c r="H761" s="8">
        <f t="shared" si="77"/>
        <v>0</v>
      </c>
      <c r="I761" s="8">
        <v>0</v>
      </c>
      <c r="J761" s="8">
        <v>0</v>
      </c>
      <c r="K761" s="8">
        <f t="shared" si="78"/>
        <v>0</v>
      </c>
      <c r="L761" s="8">
        <f t="shared" si="79"/>
        <v>-2.1043779090414682E-10</v>
      </c>
      <c r="M761" s="8">
        <f>G761*$C$10*$B$8</f>
        <v>2.1043779090414682E-10</v>
      </c>
      <c r="N761" s="8">
        <f t="shared" si="80"/>
        <v>3.9060491496285102E-8</v>
      </c>
      <c r="O761" s="8">
        <f t="shared" si="83"/>
        <v>1148696.0621280975</v>
      </c>
      <c r="P761" s="2">
        <f t="shared" si="81"/>
        <v>1</v>
      </c>
    </row>
    <row r="762" spans="5:16" x14ac:dyDescent="0.3">
      <c r="E762" s="7">
        <v>757</v>
      </c>
      <c r="F762" s="10">
        <f>DATE(YEAR(F761),MONTH(F761)+IF($B$9="Monthly",1,0),DAY(F761)+IF($B$9="Biweekly",14,0))</f>
        <v>68272</v>
      </c>
      <c r="G762" s="8">
        <f t="shared" si="82"/>
        <v>3.9060491496285102E-8</v>
      </c>
      <c r="H762" s="8">
        <f t="shared" si="77"/>
        <v>0</v>
      </c>
      <c r="I762" s="8">
        <v>0</v>
      </c>
      <c r="J762" s="8">
        <v>0</v>
      </c>
      <c r="K762" s="8">
        <f t="shared" si="78"/>
        <v>0</v>
      </c>
      <c r="L762" s="8">
        <f t="shared" si="79"/>
        <v>-2.1157766227154431E-10</v>
      </c>
      <c r="M762" s="8">
        <f>G762*$C$10*$B$8</f>
        <v>2.1157766227154431E-10</v>
      </c>
      <c r="N762" s="8">
        <f t="shared" si="80"/>
        <v>3.9272069158556648E-8</v>
      </c>
      <c r="O762" s="8">
        <f t="shared" si="83"/>
        <v>1148696.0621280978</v>
      </c>
      <c r="P762" s="2">
        <f t="shared" si="81"/>
        <v>1</v>
      </c>
    </row>
    <row r="763" spans="5:16" x14ac:dyDescent="0.3">
      <c r="E763" s="7">
        <v>758</v>
      </c>
      <c r="F763" s="10">
        <f>DATE(YEAR(F762),MONTH(F762)+IF($B$9="Monthly",1,0),DAY(F762)+IF($B$9="Biweekly",14,0))</f>
        <v>68303</v>
      </c>
      <c r="G763" s="8">
        <f t="shared" si="82"/>
        <v>3.9272069158556648E-8</v>
      </c>
      <c r="H763" s="8">
        <f t="shared" si="77"/>
        <v>0</v>
      </c>
      <c r="I763" s="8">
        <v>0</v>
      </c>
      <c r="J763" s="8">
        <v>0</v>
      </c>
      <c r="K763" s="8">
        <f t="shared" si="78"/>
        <v>0</v>
      </c>
      <c r="L763" s="8">
        <f t="shared" si="79"/>
        <v>-2.1272370794218184E-10</v>
      </c>
      <c r="M763" s="8">
        <f>G763*$C$10*$B$8</f>
        <v>2.1272370794218184E-10</v>
      </c>
      <c r="N763" s="8">
        <f t="shared" si="80"/>
        <v>3.9484792866498829E-8</v>
      </c>
      <c r="O763" s="8">
        <f t="shared" si="83"/>
        <v>1148696.062128098</v>
      </c>
      <c r="P763" s="2">
        <f t="shared" si="81"/>
        <v>1</v>
      </c>
    </row>
    <row r="764" spans="5:16" x14ac:dyDescent="0.3">
      <c r="E764" s="7">
        <v>759</v>
      </c>
      <c r="F764" s="10">
        <f>DATE(YEAR(F763),MONTH(F763)+IF($B$9="Monthly",1,0),DAY(F763)+IF($B$9="Biweekly",14,0))</f>
        <v>68334</v>
      </c>
      <c r="G764" s="8">
        <f t="shared" si="82"/>
        <v>3.9484792866498829E-8</v>
      </c>
      <c r="H764" s="8">
        <f t="shared" si="77"/>
        <v>0</v>
      </c>
      <c r="I764" s="8">
        <v>0</v>
      </c>
      <c r="J764" s="8">
        <v>0</v>
      </c>
      <c r="K764" s="8">
        <f t="shared" si="78"/>
        <v>0</v>
      </c>
      <c r="L764" s="8">
        <f t="shared" si="79"/>
        <v>-2.1387596136020201E-10</v>
      </c>
      <c r="M764" s="8">
        <f>G764*$C$10*$B$8</f>
        <v>2.1387596136020201E-10</v>
      </c>
      <c r="N764" s="8">
        <f t="shared" si="80"/>
        <v>3.969866882785903E-8</v>
      </c>
      <c r="O764" s="8">
        <f t="shared" si="83"/>
        <v>1148696.0621280982</v>
      </c>
      <c r="P764" s="2">
        <f t="shared" si="81"/>
        <v>1</v>
      </c>
    </row>
    <row r="765" spans="5:16" x14ac:dyDescent="0.3">
      <c r="E765" s="7">
        <v>760</v>
      </c>
      <c r="F765" s="10">
        <f>DATE(YEAR(F764),MONTH(F764)+IF($B$9="Monthly",1,0),DAY(F764)+IF($B$9="Biweekly",14,0))</f>
        <v>68362</v>
      </c>
      <c r="G765" s="8">
        <f t="shared" si="82"/>
        <v>3.969866882785903E-8</v>
      </c>
      <c r="H765" s="8">
        <f t="shared" si="77"/>
        <v>0</v>
      </c>
      <c r="I765" s="8">
        <v>0</v>
      </c>
      <c r="J765" s="8">
        <v>0</v>
      </c>
      <c r="K765" s="8">
        <f t="shared" si="78"/>
        <v>0</v>
      </c>
      <c r="L765" s="8">
        <f t="shared" si="79"/>
        <v>-2.1503445615090307E-10</v>
      </c>
      <c r="M765" s="8">
        <f>G765*$C$10*$B$8</f>
        <v>2.1503445615090307E-10</v>
      </c>
      <c r="N765" s="8">
        <f t="shared" si="80"/>
        <v>3.9913703284009933E-8</v>
      </c>
      <c r="O765" s="8">
        <f t="shared" si="83"/>
        <v>1148696.0621280984</v>
      </c>
      <c r="P765" s="2">
        <f t="shared" si="81"/>
        <v>1</v>
      </c>
    </row>
    <row r="766" spans="5:16" x14ac:dyDescent="0.3">
      <c r="E766" s="7">
        <v>761</v>
      </c>
      <c r="F766" s="10">
        <f>DATE(YEAR(F765),MONTH(F765)+IF($B$9="Monthly",1,0),DAY(F765)+IF($B$9="Biweekly",14,0))</f>
        <v>68393</v>
      </c>
      <c r="G766" s="8">
        <f t="shared" si="82"/>
        <v>3.9913703284009933E-8</v>
      </c>
      <c r="H766" s="8">
        <f t="shared" si="77"/>
        <v>0</v>
      </c>
      <c r="I766" s="8">
        <v>0</v>
      </c>
      <c r="J766" s="8">
        <v>0</v>
      </c>
      <c r="K766" s="8">
        <f t="shared" si="78"/>
        <v>0</v>
      </c>
      <c r="L766" s="8">
        <f t="shared" si="79"/>
        <v>-2.1619922612172047E-10</v>
      </c>
      <c r="M766" s="8">
        <f>G766*$C$10*$B$8</f>
        <v>2.1619922612172047E-10</v>
      </c>
      <c r="N766" s="8">
        <f t="shared" si="80"/>
        <v>4.0129902510131652E-8</v>
      </c>
      <c r="O766" s="8">
        <f t="shared" si="83"/>
        <v>1148696.0621280987</v>
      </c>
      <c r="P766" s="2">
        <f t="shared" si="81"/>
        <v>1</v>
      </c>
    </row>
    <row r="767" spans="5:16" x14ac:dyDescent="0.3">
      <c r="E767" s="7">
        <v>762</v>
      </c>
      <c r="F767" s="10">
        <f>DATE(YEAR(F766),MONTH(F766)+IF($B$9="Monthly",1,0),DAY(F766)+IF($B$9="Biweekly",14,0))</f>
        <v>68423</v>
      </c>
      <c r="G767" s="8">
        <f t="shared" si="82"/>
        <v>4.0129902510131652E-8</v>
      </c>
      <c r="H767" s="8">
        <f t="shared" si="77"/>
        <v>0</v>
      </c>
      <c r="I767" s="8">
        <v>0</v>
      </c>
      <c r="J767" s="8">
        <v>0</v>
      </c>
      <c r="K767" s="8">
        <f t="shared" si="78"/>
        <v>0</v>
      </c>
      <c r="L767" s="8">
        <f t="shared" si="79"/>
        <v>-2.1737030526321309E-10</v>
      </c>
      <c r="M767" s="8">
        <f>G767*$C$10*$B$8</f>
        <v>2.1737030526321309E-10</v>
      </c>
      <c r="N767" s="8">
        <f t="shared" si="80"/>
        <v>4.0347272815394868E-8</v>
      </c>
      <c r="O767" s="8">
        <f t="shared" si="83"/>
        <v>1148696.0621280989</v>
      </c>
      <c r="P767" s="2">
        <f t="shared" si="81"/>
        <v>1</v>
      </c>
    </row>
    <row r="768" spans="5:16" x14ac:dyDescent="0.3">
      <c r="E768" s="7">
        <v>763</v>
      </c>
      <c r="F768" s="10">
        <f>DATE(YEAR(F767),MONTH(F767)+IF($B$9="Monthly",1,0),DAY(F767)+IF($B$9="Biweekly",14,0))</f>
        <v>68454</v>
      </c>
      <c r="G768" s="8">
        <f t="shared" si="82"/>
        <v>4.0347272815394868E-8</v>
      </c>
      <c r="H768" s="8">
        <f t="shared" si="77"/>
        <v>0</v>
      </c>
      <c r="I768" s="8">
        <v>0</v>
      </c>
      <c r="J768" s="8">
        <v>0</v>
      </c>
      <c r="K768" s="8">
        <f t="shared" si="78"/>
        <v>0</v>
      </c>
      <c r="L768" s="8">
        <f t="shared" si="79"/>
        <v>-2.1854772775005553E-10</v>
      </c>
      <c r="M768" s="8">
        <f>G768*$C$10*$B$8</f>
        <v>2.1854772775005553E-10</v>
      </c>
      <c r="N768" s="8">
        <f t="shared" si="80"/>
        <v>4.0565820543144925E-8</v>
      </c>
      <c r="O768" s="8">
        <f t="shared" si="83"/>
        <v>1148696.0621280991</v>
      </c>
      <c r="P768" s="2">
        <f t="shared" si="81"/>
        <v>1</v>
      </c>
    </row>
    <row r="769" spans="5:16" x14ac:dyDescent="0.3">
      <c r="E769" s="7">
        <v>764</v>
      </c>
      <c r="F769" s="10">
        <f>DATE(YEAR(F768),MONTH(F768)+IF($B$9="Monthly",1,0),DAY(F768)+IF($B$9="Biweekly",14,0))</f>
        <v>68484</v>
      </c>
      <c r="G769" s="8">
        <f t="shared" si="82"/>
        <v>4.0565820543144925E-8</v>
      </c>
      <c r="H769" s="8">
        <f t="shared" si="77"/>
        <v>0</v>
      </c>
      <c r="I769" s="8">
        <v>0</v>
      </c>
      <c r="J769" s="8">
        <v>0</v>
      </c>
      <c r="K769" s="8">
        <f t="shared" si="78"/>
        <v>0</v>
      </c>
      <c r="L769" s="8">
        <f t="shared" si="79"/>
        <v>-2.1973152794203501E-10</v>
      </c>
      <c r="M769" s="8">
        <f>G769*$C$10*$B$8</f>
        <v>2.1973152794203501E-10</v>
      </c>
      <c r="N769" s="8">
        <f t="shared" si="80"/>
        <v>4.0785552071086957E-8</v>
      </c>
      <c r="O769" s="8">
        <f t="shared" si="83"/>
        <v>1148696.0621280994</v>
      </c>
      <c r="P769" s="2">
        <f t="shared" si="81"/>
        <v>1</v>
      </c>
    </row>
    <row r="770" spans="5:16" x14ac:dyDescent="0.3">
      <c r="E770" s="7">
        <v>765</v>
      </c>
      <c r="F770" s="10">
        <f>DATE(YEAR(F769),MONTH(F769)+IF($B$9="Monthly",1,0),DAY(F769)+IF($B$9="Biweekly",14,0))</f>
        <v>68515</v>
      </c>
      <c r="G770" s="8">
        <f t="shared" si="82"/>
        <v>4.0785552071086957E-8</v>
      </c>
      <c r="H770" s="8">
        <f t="shared" si="77"/>
        <v>0</v>
      </c>
      <c r="I770" s="8">
        <v>0</v>
      </c>
      <c r="J770" s="8">
        <v>0</v>
      </c>
      <c r="K770" s="8">
        <f t="shared" si="78"/>
        <v>0</v>
      </c>
      <c r="L770" s="8">
        <f t="shared" si="79"/>
        <v>-2.2092174038505435E-10</v>
      </c>
      <c r="M770" s="8">
        <f>G770*$C$10*$B$8</f>
        <v>2.2092174038505435E-10</v>
      </c>
      <c r="N770" s="8">
        <f t="shared" si="80"/>
        <v>4.1006473811472015E-8</v>
      </c>
      <c r="O770" s="8">
        <f t="shared" si="83"/>
        <v>1148696.0621280996</v>
      </c>
      <c r="P770" s="2">
        <f t="shared" si="81"/>
        <v>1</v>
      </c>
    </row>
    <row r="771" spans="5:16" x14ac:dyDescent="0.3">
      <c r="E771" s="7">
        <v>766</v>
      </c>
      <c r="F771" s="10">
        <f>DATE(YEAR(F770),MONTH(F770)+IF($B$9="Monthly",1,0),DAY(F770)+IF($B$9="Biweekly",14,0))</f>
        <v>68546</v>
      </c>
      <c r="G771" s="8">
        <f t="shared" si="82"/>
        <v>4.1006473811472015E-8</v>
      </c>
      <c r="H771" s="8">
        <f t="shared" si="77"/>
        <v>0</v>
      </c>
      <c r="I771" s="8">
        <v>0</v>
      </c>
      <c r="J771" s="8">
        <v>0</v>
      </c>
      <c r="K771" s="8">
        <f t="shared" si="78"/>
        <v>0</v>
      </c>
      <c r="L771" s="8">
        <f t="shared" si="79"/>
        <v>-2.2211839981214008E-10</v>
      </c>
      <c r="M771" s="8">
        <f>G771*$C$10*$B$8</f>
        <v>2.2211839981214008E-10</v>
      </c>
      <c r="N771" s="8">
        <f t="shared" si="80"/>
        <v>4.1228592211284157E-8</v>
      </c>
      <c r="O771" s="8">
        <f t="shared" si="83"/>
        <v>1148696.0621280998</v>
      </c>
      <c r="P771" s="2">
        <f t="shared" si="81"/>
        <v>1</v>
      </c>
    </row>
    <row r="772" spans="5:16" x14ac:dyDescent="0.3">
      <c r="E772" s="7">
        <v>767</v>
      </c>
      <c r="F772" s="10">
        <f>DATE(YEAR(F771),MONTH(F771)+IF($B$9="Monthly",1,0),DAY(F771)+IF($B$9="Biweekly",14,0))</f>
        <v>68576</v>
      </c>
      <c r="G772" s="8">
        <f t="shared" si="82"/>
        <v>4.1228592211284157E-8</v>
      </c>
      <c r="H772" s="8">
        <f t="shared" si="77"/>
        <v>0</v>
      </c>
      <c r="I772" s="8">
        <v>0</v>
      </c>
      <c r="J772" s="8">
        <v>0</v>
      </c>
      <c r="K772" s="8">
        <f t="shared" si="78"/>
        <v>0</v>
      </c>
      <c r="L772" s="8">
        <f t="shared" si="79"/>
        <v>-2.2332154114445586E-10</v>
      </c>
      <c r="M772" s="8">
        <f>G772*$C$10*$B$8</f>
        <v>2.2332154114445586E-10</v>
      </c>
      <c r="N772" s="8">
        <f t="shared" si="80"/>
        <v>4.1451913752428613E-8</v>
      </c>
      <c r="O772" s="8">
        <f t="shared" si="83"/>
        <v>1148696.0621281001</v>
      </c>
      <c r="P772" s="2">
        <f t="shared" si="81"/>
        <v>1</v>
      </c>
    </row>
    <row r="773" spans="5:16" x14ac:dyDescent="0.3">
      <c r="E773" s="7">
        <v>768</v>
      </c>
      <c r="F773" s="10">
        <f>DATE(YEAR(F772),MONTH(F772)+IF($B$9="Monthly",1,0),DAY(F772)+IF($B$9="Biweekly",14,0))</f>
        <v>68607</v>
      </c>
      <c r="G773" s="8">
        <f t="shared" si="82"/>
        <v>4.1451913752428613E-8</v>
      </c>
      <c r="H773" s="8">
        <f t="shared" si="77"/>
        <v>0</v>
      </c>
      <c r="I773" s="8">
        <v>0</v>
      </c>
      <c r="J773" s="8">
        <v>0</v>
      </c>
      <c r="K773" s="8">
        <f t="shared" si="78"/>
        <v>0</v>
      </c>
      <c r="L773" s="8">
        <f t="shared" si="79"/>
        <v>-2.2453119949232164E-10</v>
      </c>
      <c r="M773" s="8">
        <f>G773*$C$10*$B$8</f>
        <v>2.2453119949232164E-10</v>
      </c>
      <c r="N773" s="8">
        <f t="shared" si="80"/>
        <v>4.1676444951920936E-8</v>
      </c>
      <c r="O773" s="8">
        <f t="shared" si="83"/>
        <v>1148696.0621281003</v>
      </c>
      <c r="P773" s="2">
        <f t="shared" si="81"/>
        <v>1</v>
      </c>
    </row>
    <row r="774" spans="5:16" x14ac:dyDescent="0.3">
      <c r="E774" s="7">
        <v>769</v>
      </c>
      <c r="F774" s="10">
        <f>DATE(YEAR(F773),MONTH(F773)+IF($B$9="Monthly",1,0),DAY(F773)+IF($B$9="Biweekly",14,0))</f>
        <v>68637</v>
      </c>
      <c r="G774" s="8">
        <f t="shared" si="82"/>
        <v>4.1676444951920936E-8</v>
      </c>
      <c r="H774" s="8">
        <f t="shared" si="77"/>
        <v>0</v>
      </c>
      <c r="I774" s="8">
        <v>0</v>
      </c>
      <c r="J774" s="8">
        <v>0</v>
      </c>
      <c r="K774" s="8">
        <f t="shared" si="78"/>
        <v>0</v>
      </c>
      <c r="L774" s="8">
        <f t="shared" si="79"/>
        <v>-2.257474101562384E-10</v>
      </c>
      <c r="M774" s="8">
        <f>G774*$C$10*$B$8</f>
        <v>2.257474101562384E-10</v>
      </c>
      <c r="N774" s="8">
        <f t="shared" si="80"/>
        <v>4.1902192362077172E-8</v>
      </c>
      <c r="O774" s="8">
        <f t="shared" si="83"/>
        <v>1148696.0621281005</v>
      </c>
      <c r="P774" s="2">
        <f t="shared" si="81"/>
        <v>1</v>
      </c>
    </row>
    <row r="775" spans="5:16" x14ac:dyDescent="0.3">
      <c r="E775" s="7">
        <v>770</v>
      </c>
      <c r="F775" s="10">
        <f>DATE(YEAR(F774),MONTH(F774)+IF($B$9="Monthly",1,0),DAY(F774)+IF($B$9="Biweekly",14,0))</f>
        <v>68668</v>
      </c>
      <c r="G775" s="8">
        <f t="shared" si="82"/>
        <v>4.1902192362077172E-8</v>
      </c>
      <c r="H775" s="8">
        <f t="shared" ref="H775:H838" si="84">IF(G775&gt;1,-PMT($B$8*$C$10,$B$7/$C$10,$G$6,0),0)</f>
        <v>0</v>
      </c>
      <c r="I775" s="8">
        <v>0</v>
      </c>
      <c r="J775" s="8">
        <v>0</v>
      </c>
      <c r="K775" s="8">
        <f t="shared" ref="K775:K838" si="85">H775+I775+J775</f>
        <v>0</v>
      </c>
      <c r="L775" s="8">
        <f t="shared" ref="L775:L838" si="86">K775-M775</f>
        <v>-2.2697020862791801E-10</v>
      </c>
      <c r="M775" s="8">
        <f>G775*$C$10*$B$8</f>
        <v>2.2697020862791801E-10</v>
      </c>
      <c r="N775" s="8">
        <f t="shared" ref="N775:N838" si="87">G775-L775</f>
        <v>4.2129162570705089E-8</v>
      </c>
      <c r="O775" s="8">
        <f t="shared" si="83"/>
        <v>1148696.0621281008</v>
      </c>
      <c r="P775" s="2">
        <f t="shared" ref="P775:P838" si="88">IF(N775&gt;0,1,0)</f>
        <v>1</v>
      </c>
    </row>
    <row r="776" spans="5:16" x14ac:dyDescent="0.3">
      <c r="E776" s="7">
        <v>771</v>
      </c>
      <c r="F776" s="10">
        <f>DATE(YEAR(F775),MONTH(F775)+IF($B$9="Monthly",1,0),DAY(F775)+IF($B$9="Biweekly",14,0))</f>
        <v>68699</v>
      </c>
      <c r="G776" s="8">
        <f t="shared" ref="G776:G839" si="89">N775</f>
        <v>4.2129162570705089E-8</v>
      </c>
      <c r="H776" s="8">
        <f t="shared" si="84"/>
        <v>0</v>
      </c>
      <c r="I776" s="8">
        <v>0</v>
      </c>
      <c r="J776" s="8">
        <v>0</v>
      </c>
      <c r="K776" s="8">
        <f t="shared" si="85"/>
        <v>0</v>
      </c>
      <c r="L776" s="8">
        <f t="shared" si="86"/>
        <v>-2.2819963059131924E-10</v>
      </c>
      <c r="M776" s="8">
        <f>G776*$C$10*$B$8</f>
        <v>2.2819963059131924E-10</v>
      </c>
      <c r="N776" s="8">
        <f t="shared" si="87"/>
        <v>4.235736220129641E-8</v>
      </c>
      <c r="O776" s="8">
        <f t="shared" ref="O776:O839" si="90">M776+O775</f>
        <v>1148696.062128101</v>
      </c>
      <c r="P776" s="2">
        <f t="shared" si="88"/>
        <v>1</v>
      </c>
    </row>
    <row r="777" spans="5:16" x14ac:dyDescent="0.3">
      <c r="E777" s="7">
        <v>772</v>
      </c>
      <c r="F777" s="10">
        <f>DATE(YEAR(F776),MONTH(F776)+IF($B$9="Monthly",1,0),DAY(F776)+IF($B$9="Biweekly",14,0))</f>
        <v>68728</v>
      </c>
      <c r="G777" s="8">
        <f t="shared" si="89"/>
        <v>4.235736220129641E-8</v>
      </c>
      <c r="H777" s="8">
        <f t="shared" si="84"/>
        <v>0</v>
      </c>
      <c r="I777" s="8">
        <v>0</v>
      </c>
      <c r="J777" s="8">
        <v>0</v>
      </c>
      <c r="K777" s="8">
        <f t="shared" si="85"/>
        <v>0</v>
      </c>
      <c r="L777" s="8">
        <f t="shared" si="86"/>
        <v>-2.2943571192368888E-10</v>
      </c>
      <c r="M777" s="8">
        <f>G777*$C$10*$B$8</f>
        <v>2.2943571192368888E-10</v>
      </c>
      <c r="N777" s="8">
        <f t="shared" si="87"/>
        <v>4.2586797913220096E-8</v>
      </c>
      <c r="O777" s="8">
        <f t="shared" si="90"/>
        <v>1148696.0621281012</v>
      </c>
      <c r="P777" s="2">
        <f t="shared" si="88"/>
        <v>1</v>
      </c>
    </row>
    <row r="778" spans="5:16" x14ac:dyDescent="0.3">
      <c r="E778" s="7">
        <v>773</v>
      </c>
      <c r="F778" s="10">
        <f>DATE(YEAR(F777),MONTH(F777)+IF($B$9="Monthly",1,0),DAY(F777)+IF($B$9="Biweekly",14,0))</f>
        <v>68759</v>
      </c>
      <c r="G778" s="8">
        <f t="shared" si="89"/>
        <v>4.2586797913220096E-8</v>
      </c>
      <c r="H778" s="8">
        <f t="shared" si="84"/>
        <v>0</v>
      </c>
      <c r="I778" s="8">
        <v>0</v>
      </c>
      <c r="J778" s="8">
        <v>0</v>
      </c>
      <c r="K778" s="8">
        <f t="shared" si="85"/>
        <v>0</v>
      </c>
      <c r="L778" s="8">
        <f t="shared" si="86"/>
        <v>-2.3067848869660886E-10</v>
      </c>
      <c r="M778" s="8">
        <f>G778*$C$10*$B$8</f>
        <v>2.3067848869660886E-10</v>
      </c>
      <c r="N778" s="8">
        <f t="shared" si="87"/>
        <v>4.2817476401916702E-8</v>
      </c>
      <c r="O778" s="8">
        <f t="shared" si="90"/>
        <v>1148696.0621281015</v>
      </c>
      <c r="P778" s="2">
        <f t="shared" si="88"/>
        <v>1</v>
      </c>
    </row>
    <row r="779" spans="5:16" x14ac:dyDescent="0.3">
      <c r="E779" s="7">
        <v>774</v>
      </c>
      <c r="F779" s="10">
        <f>DATE(YEAR(F778),MONTH(F778)+IF($B$9="Monthly",1,0),DAY(F778)+IF($B$9="Biweekly",14,0))</f>
        <v>68789</v>
      </c>
      <c r="G779" s="8">
        <f t="shared" si="89"/>
        <v>4.2817476401916702E-8</v>
      </c>
      <c r="H779" s="8">
        <f t="shared" si="84"/>
        <v>0</v>
      </c>
      <c r="I779" s="8">
        <v>0</v>
      </c>
      <c r="J779" s="8">
        <v>0</v>
      </c>
      <c r="K779" s="8">
        <f t="shared" si="85"/>
        <v>0</v>
      </c>
      <c r="L779" s="8">
        <f t="shared" si="86"/>
        <v>-2.319279971770488E-10</v>
      </c>
      <c r="M779" s="8">
        <f>G779*$C$10*$B$8</f>
        <v>2.319279971770488E-10</v>
      </c>
      <c r="N779" s="8">
        <f t="shared" si="87"/>
        <v>4.3049404399093748E-8</v>
      </c>
      <c r="O779" s="8">
        <f t="shared" si="90"/>
        <v>1148696.0621281017</v>
      </c>
      <c r="P779" s="2">
        <f t="shared" si="88"/>
        <v>1</v>
      </c>
    </row>
    <row r="780" spans="5:16" x14ac:dyDescent="0.3">
      <c r="E780" s="7">
        <v>775</v>
      </c>
      <c r="F780" s="10">
        <f>DATE(YEAR(F779),MONTH(F779)+IF($B$9="Monthly",1,0),DAY(F779)+IF($B$9="Biweekly",14,0))</f>
        <v>68820</v>
      </c>
      <c r="G780" s="8">
        <f t="shared" si="89"/>
        <v>4.3049404399093748E-8</v>
      </c>
      <c r="H780" s="8">
        <f t="shared" si="84"/>
        <v>0</v>
      </c>
      <c r="I780" s="8">
        <v>0</v>
      </c>
      <c r="J780" s="8">
        <v>0</v>
      </c>
      <c r="K780" s="8">
        <f t="shared" si="85"/>
        <v>0</v>
      </c>
      <c r="L780" s="8">
        <f t="shared" si="86"/>
        <v>-2.3318427382842448E-10</v>
      </c>
      <c r="M780" s="8">
        <f>G780*$C$10*$B$8</f>
        <v>2.3318427382842448E-10</v>
      </c>
      <c r="N780" s="8">
        <f t="shared" si="87"/>
        <v>4.3282588672922174E-8</v>
      </c>
      <c r="O780" s="8">
        <f t="shared" si="90"/>
        <v>1148696.0621281019</v>
      </c>
      <c r="P780" s="2">
        <f t="shared" si="88"/>
        <v>1</v>
      </c>
    </row>
    <row r="781" spans="5:16" x14ac:dyDescent="0.3">
      <c r="E781" s="7">
        <v>776</v>
      </c>
      <c r="F781" s="10">
        <f>DATE(YEAR(F780),MONTH(F780)+IF($B$9="Monthly",1,0),DAY(F780)+IF($B$9="Biweekly",14,0))</f>
        <v>68850</v>
      </c>
      <c r="G781" s="8">
        <f t="shared" si="89"/>
        <v>4.3282588672922174E-8</v>
      </c>
      <c r="H781" s="8">
        <f t="shared" si="84"/>
        <v>0</v>
      </c>
      <c r="I781" s="8">
        <v>0</v>
      </c>
      <c r="J781" s="8">
        <v>0</v>
      </c>
      <c r="K781" s="8">
        <f t="shared" si="85"/>
        <v>0</v>
      </c>
      <c r="L781" s="8">
        <f t="shared" si="86"/>
        <v>-2.3444735531166176E-10</v>
      </c>
      <c r="M781" s="8">
        <f>G781*$C$10*$B$8</f>
        <v>2.3444735531166176E-10</v>
      </c>
      <c r="N781" s="8">
        <f t="shared" si="87"/>
        <v>4.3517036028233835E-8</v>
      </c>
      <c r="O781" s="8">
        <f t="shared" si="90"/>
        <v>1148696.0621281022</v>
      </c>
      <c r="P781" s="2">
        <f t="shared" si="88"/>
        <v>1</v>
      </c>
    </row>
    <row r="782" spans="5:16" x14ac:dyDescent="0.3">
      <c r="E782" s="7">
        <v>777</v>
      </c>
      <c r="F782" s="10">
        <f>DATE(YEAR(F781),MONTH(F781)+IF($B$9="Monthly",1,0),DAY(F781)+IF($B$9="Biweekly",14,0))</f>
        <v>68881</v>
      </c>
      <c r="G782" s="8">
        <f t="shared" si="89"/>
        <v>4.3517036028233835E-8</v>
      </c>
      <c r="H782" s="8">
        <f t="shared" si="84"/>
        <v>0</v>
      </c>
      <c r="I782" s="8">
        <v>0</v>
      </c>
      <c r="J782" s="8">
        <v>0</v>
      </c>
      <c r="K782" s="8">
        <f t="shared" si="85"/>
        <v>0</v>
      </c>
      <c r="L782" s="8">
        <f t="shared" si="86"/>
        <v>-2.3571727848626658E-10</v>
      </c>
      <c r="M782" s="8">
        <f>G782*$C$10*$B$8</f>
        <v>2.3571727848626658E-10</v>
      </c>
      <c r="N782" s="8">
        <f t="shared" si="87"/>
        <v>4.3752753306720099E-8</v>
      </c>
      <c r="O782" s="8">
        <f t="shared" si="90"/>
        <v>1148696.0621281024</v>
      </c>
      <c r="P782" s="2">
        <f t="shared" si="88"/>
        <v>1</v>
      </c>
    </row>
    <row r="783" spans="5:16" x14ac:dyDescent="0.3">
      <c r="E783" s="7">
        <v>778</v>
      </c>
      <c r="F783" s="10">
        <f>DATE(YEAR(F782),MONTH(F782)+IF($B$9="Monthly",1,0),DAY(F782)+IF($B$9="Biweekly",14,0))</f>
        <v>68912</v>
      </c>
      <c r="G783" s="8">
        <f t="shared" si="89"/>
        <v>4.3752753306720099E-8</v>
      </c>
      <c r="H783" s="8">
        <f t="shared" si="84"/>
        <v>0</v>
      </c>
      <c r="I783" s="8">
        <v>0</v>
      </c>
      <c r="J783" s="8">
        <v>0</v>
      </c>
      <c r="K783" s="8">
        <f t="shared" si="85"/>
        <v>0</v>
      </c>
      <c r="L783" s="8">
        <f t="shared" si="86"/>
        <v>-2.3699408041140056E-10</v>
      </c>
      <c r="M783" s="8">
        <f>G783*$C$10*$B$8</f>
        <v>2.3699408041140056E-10</v>
      </c>
      <c r="N783" s="8">
        <f t="shared" si="87"/>
        <v>4.3989747387131499E-8</v>
      </c>
      <c r="O783" s="8">
        <f t="shared" si="90"/>
        <v>1148696.0621281026</v>
      </c>
      <c r="P783" s="2">
        <f t="shared" si="88"/>
        <v>1</v>
      </c>
    </row>
    <row r="784" spans="5:16" x14ac:dyDescent="0.3">
      <c r="E784" s="7">
        <v>779</v>
      </c>
      <c r="F784" s="10">
        <f>DATE(YEAR(F783),MONTH(F783)+IF($B$9="Monthly",1,0),DAY(F783)+IF($B$9="Biweekly",14,0))</f>
        <v>68942</v>
      </c>
      <c r="G784" s="8">
        <f t="shared" si="89"/>
        <v>4.3989747387131499E-8</v>
      </c>
      <c r="H784" s="8">
        <f t="shared" si="84"/>
        <v>0</v>
      </c>
      <c r="I784" s="8">
        <v>0</v>
      </c>
      <c r="J784" s="8">
        <v>0</v>
      </c>
      <c r="K784" s="8">
        <f t="shared" si="85"/>
        <v>0</v>
      </c>
      <c r="L784" s="8">
        <f t="shared" si="86"/>
        <v>-2.3827779834696226E-10</v>
      </c>
      <c r="M784" s="8">
        <f>G784*$C$10*$B$8</f>
        <v>2.3827779834696226E-10</v>
      </c>
      <c r="N784" s="8">
        <f t="shared" si="87"/>
        <v>4.4228025185478459E-8</v>
      </c>
      <c r="O784" s="8">
        <f t="shared" si="90"/>
        <v>1148696.0621281029</v>
      </c>
      <c r="P784" s="2">
        <f t="shared" si="88"/>
        <v>1</v>
      </c>
    </row>
    <row r="785" spans="5:16" x14ac:dyDescent="0.3">
      <c r="E785" s="7">
        <v>780</v>
      </c>
      <c r="F785" s="10">
        <f>DATE(YEAR(F784),MONTH(F784)+IF($B$9="Monthly",1,0),DAY(F784)+IF($B$9="Biweekly",14,0))</f>
        <v>68973</v>
      </c>
      <c r="G785" s="8">
        <f t="shared" si="89"/>
        <v>4.4228025185478459E-8</v>
      </c>
      <c r="H785" s="8">
        <f t="shared" si="84"/>
        <v>0</v>
      </c>
      <c r="I785" s="8">
        <v>0</v>
      </c>
      <c r="J785" s="8">
        <v>0</v>
      </c>
      <c r="K785" s="8">
        <f t="shared" si="85"/>
        <v>0</v>
      </c>
      <c r="L785" s="8">
        <f t="shared" si="86"/>
        <v>-2.3956846975467502E-10</v>
      </c>
      <c r="M785" s="8">
        <f>G785*$C$10*$B$8</f>
        <v>2.3956846975467502E-10</v>
      </c>
      <c r="N785" s="8">
        <f t="shared" si="87"/>
        <v>4.4467593655233134E-8</v>
      </c>
      <c r="O785" s="8">
        <f t="shared" si="90"/>
        <v>1148696.0621281031</v>
      </c>
      <c r="P785" s="2">
        <f t="shared" si="88"/>
        <v>1</v>
      </c>
    </row>
    <row r="786" spans="5:16" x14ac:dyDescent="0.3">
      <c r="E786" s="7">
        <v>781</v>
      </c>
      <c r="F786" s="10">
        <f>DATE(YEAR(F785),MONTH(F785)+IF($B$9="Monthly",1,0),DAY(F785)+IF($B$9="Biweekly",14,0))</f>
        <v>69003</v>
      </c>
      <c r="G786" s="8">
        <f t="shared" si="89"/>
        <v>4.4467593655233134E-8</v>
      </c>
      <c r="H786" s="8">
        <f t="shared" si="84"/>
        <v>0</v>
      </c>
      <c r="I786" s="8">
        <v>0</v>
      </c>
      <c r="J786" s="8">
        <v>0</v>
      </c>
      <c r="K786" s="8">
        <f t="shared" si="85"/>
        <v>0</v>
      </c>
      <c r="L786" s="8">
        <f t="shared" si="86"/>
        <v>-2.4086613229917947E-10</v>
      </c>
      <c r="M786" s="8">
        <f>G786*$C$10*$B$8</f>
        <v>2.4086613229917947E-10</v>
      </c>
      <c r="N786" s="8">
        <f t="shared" si="87"/>
        <v>4.4708459787532314E-8</v>
      </c>
      <c r="O786" s="8">
        <f t="shared" si="90"/>
        <v>1148696.0621281033</v>
      </c>
      <c r="P786" s="2">
        <f t="shared" si="88"/>
        <v>1</v>
      </c>
    </row>
    <row r="787" spans="5:16" x14ac:dyDescent="0.3">
      <c r="E787" s="7">
        <v>782</v>
      </c>
      <c r="F787" s="10">
        <f>DATE(YEAR(F786),MONTH(F786)+IF($B$9="Monthly",1,0),DAY(F786)+IF($B$9="Biweekly",14,0))</f>
        <v>69034</v>
      </c>
      <c r="G787" s="8">
        <f t="shared" si="89"/>
        <v>4.4708459787532314E-8</v>
      </c>
      <c r="H787" s="8">
        <f t="shared" si="84"/>
        <v>0</v>
      </c>
      <c r="I787" s="8">
        <v>0</v>
      </c>
      <c r="J787" s="8">
        <v>0</v>
      </c>
      <c r="K787" s="8">
        <f t="shared" si="85"/>
        <v>0</v>
      </c>
      <c r="L787" s="8">
        <f t="shared" si="86"/>
        <v>-2.4217082384913338E-10</v>
      </c>
      <c r="M787" s="8">
        <f>G787*$C$10*$B$8</f>
        <v>2.4217082384913338E-10</v>
      </c>
      <c r="N787" s="8">
        <f t="shared" si="87"/>
        <v>4.4950630611381444E-8</v>
      </c>
      <c r="O787" s="8">
        <f t="shared" si="90"/>
        <v>1148696.0621281036</v>
      </c>
      <c r="P787" s="2">
        <f t="shared" si="88"/>
        <v>1</v>
      </c>
    </row>
    <row r="788" spans="5:16" x14ac:dyDescent="0.3">
      <c r="E788" s="7">
        <v>783</v>
      </c>
      <c r="F788" s="10">
        <f>DATE(YEAR(F787),MONTH(F787)+IF($B$9="Monthly",1,0),DAY(F787)+IF($B$9="Biweekly",14,0))</f>
        <v>69065</v>
      </c>
      <c r="G788" s="8">
        <f t="shared" si="89"/>
        <v>4.4950630611381444E-8</v>
      </c>
      <c r="H788" s="8">
        <f t="shared" si="84"/>
        <v>0</v>
      </c>
      <c r="I788" s="8">
        <v>0</v>
      </c>
      <c r="J788" s="8">
        <v>0</v>
      </c>
      <c r="K788" s="8">
        <f t="shared" si="85"/>
        <v>0</v>
      </c>
      <c r="L788" s="8">
        <f t="shared" si="86"/>
        <v>-2.4348258247831613E-10</v>
      </c>
      <c r="M788" s="8">
        <f>G788*$C$10*$B$8</f>
        <v>2.4348258247831613E-10</v>
      </c>
      <c r="N788" s="8">
        <f t="shared" si="87"/>
        <v>4.5194113193859763E-8</v>
      </c>
      <c r="O788" s="8">
        <f t="shared" si="90"/>
        <v>1148696.0621281038</v>
      </c>
      <c r="P788" s="2">
        <f t="shared" si="88"/>
        <v>1</v>
      </c>
    </row>
    <row r="789" spans="5:16" x14ac:dyDescent="0.3">
      <c r="E789" s="7">
        <v>784</v>
      </c>
      <c r="F789" s="10">
        <f>DATE(YEAR(F788),MONTH(F788)+IF($B$9="Monthly",1,0),DAY(F788)+IF($B$9="Biweekly",14,0))</f>
        <v>69093</v>
      </c>
      <c r="G789" s="8">
        <f t="shared" si="89"/>
        <v>4.5194113193859763E-8</v>
      </c>
      <c r="H789" s="8">
        <f t="shared" si="84"/>
        <v>0</v>
      </c>
      <c r="I789" s="8">
        <v>0</v>
      </c>
      <c r="J789" s="8">
        <v>0</v>
      </c>
      <c r="K789" s="8">
        <f t="shared" si="85"/>
        <v>0</v>
      </c>
      <c r="L789" s="8">
        <f t="shared" si="86"/>
        <v>-2.4480144646674037E-10</v>
      </c>
      <c r="M789" s="8">
        <f>G789*$C$10*$B$8</f>
        <v>2.4480144646674037E-10</v>
      </c>
      <c r="N789" s="8">
        <f t="shared" si="87"/>
        <v>4.5438914640326501E-8</v>
      </c>
      <c r="O789" s="8">
        <f t="shared" si="90"/>
        <v>1148696.062128104</v>
      </c>
      <c r="P789" s="2">
        <f t="shared" si="88"/>
        <v>1</v>
      </c>
    </row>
    <row r="790" spans="5:16" x14ac:dyDescent="0.3">
      <c r="E790" s="7">
        <v>785</v>
      </c>
      <c r="F790" s="10">
        <f>DATE(YEAR(F789),MONTH(F789)+IF($B$9="Monthly",1,0),DAY(F789)+IF($B$9="Biweekly",14,0))</f>
        <v>69124</v>
      </c>
      <c r="G790" s="8">
        <f t="shared" si="89"/>
        <v>4.5438914640326501E-8</v>
      </c>
      <c r="H790" s="8">
        <f t="shared" si="84"/>
        <v>0</v>
      </c>
      <c r="I790" s="8">
        <v>0</v>
      </c>
      <c r="J790" s="8">
        <v>0</v>
      </c>
      <c r="K790" s="8">
        <f t="shared" si="85"/>
        <v>0</v>
      </c>
      <c r="L790" s="8">
        <f t="shared" si="86"/>
        <v>-2.4612745430176851E-10</v>
      </c>
      <c r="M790" s="8">
        <f>G790*$C$10*$B$8</f>
        <v>2.4612745430176851E-10</v>
      </c>
      <c r="N790" s="8">
        <f t="shared" si="87"/>
        <v>4.5685042094628266E-8</v>
      </c>
      <c r="O790" s="8">
        <f t="shared" si="90"/>
        <v>1148696.0621281043</v>
      </c>
      <c r="P790" s="2">
        <f t="shared" si="88"/>
        <v>1</v>
      </c>
    </row>
    <row r="791" spans="5:16" x14ac:dyDescent="0.3">
      <c r="E791" s="7">
        <v>786</v>
      </c>
      <c r="F791" s="10">
        <f>DATE(YEAR(F790),MONTH(F790)+IF($B$9="Monthly",1,0),DAY(F790)+IF($B$9="Biweekly",14,0))</f>
        <v>69154</v>
      </c>
      <c r="G791" s="8">
        <f t="shared" si="89"/>
        <v>4.5685042094628266E-8</v>
      </c>
      <c r="H791" s="8">
        <f t="shared" si="84"/>
        <v>0</v>
      </c>
      <c r="I791" s="8">
        <v>0</v>
      </c>
      <c r="J791" s="8">
        <v>0</v>
      </c>
      <c r="K791" s="8">
        <f t="shared" si="85"/>
        <v>0</v>
      </c>
      <c r="L791" s="8">
        <f t="shared" si="86"/>
        <v>-2.4746064467923644E-10</v>
      </c>
      <c r="M791" s="8">
        <f>G791*$C$10*$B$8</f>
        <v>2.4746064467923644E-10</v>
      </c>
      <c r="N791" s="8">
        <f t="shared" si="87"/>
        <v>4.5932502739307501E-8</v>
      </c>
      <c r="O791" s="8">
        <f t="shared" si="90"/>
        <v>1148696.0621281045</v>
      </c>
      <c r="P791" s="2">
        <f t="shared" si="88"/>
        <v>1</v>
      </c>
    </row>
    <row r="792" spans="5:16" x14ac:dyDescent="0.3">
      <c r="E792" s="7">
        <v>787</v>
      </c>
      <c r="F792" s="10">
        <f>DATE(YEAR(F791),MONTH(F791)+IF($B$9="Monthly",1,0),DAY(F791)+IF($B$9="Biweekly",14,0))</f>
        <v>69185</v>
      </c>
      <c r="G792" s="8">
        <f t="shared" si="89"/>
        <v>4.5932502739307501E-8</v>
      </c>
      <c r="H792" s="8">
        <f t="shared" si="84"/>
        <v>0</v>
      </c>
      <c r="I792" s="8">
        <v>0</v>
      </c>
      <c r="J792" s="8">
        <v>0</v>
      </c>
      <c r="K792" s="8">
        <f t="shared" si="85"/>
        <v>0</v>
      </c>
      <c r="L792" s="8">
        <f t="shared" si="86"/>
        <v>-2.4880105650458229E-10</v>
      </c>
      <c r="M792" s="8">
        <f>G792*$C$10*$B$8</f>
        <v>2.4880105650458229E-10</v>
      </c>
      <c r="N792" s="8">
        <f t="shared" si="87"/>
        <v>4.618130379581208E-8</v>
      </c>
      <c r="O792" s="8">
        <f t="shared" si="90"/>
        <v>1148696.0621281047</v>
      </c>
      <c r="P792" s="2">
        <f t="shared" si="88"/>
        <v>1</v>
      </c>
    </row>
    <row r="793" spans="5:16" x14ac:dyDescent="0.3">
      <c r="E793" s="7">
        <v>788</v>
      </c>
      <c r="F793" s="10">
        <f>DATE(YEAR(F792),MONTH(F792)+IF($B$9="Monthly",1,0),DAY(F792)+IF($B$9="Biweekly",14,0))</f>
        <v>69215</v>
      </c>
      <c r="G793" s="8">
        <f t="shared" si="89"/>
        <v>4.618130379581208E-8</v>
      </c>
      <c r="H793" s="8">
        <f t="shared" si="84"/>
        <v>0</v>
      </c>
      <c r="I793" s="8">
        <v>0</v>
      </c>
      <c r="J793" s="8">
        <v>0</v>
      </c>
      <c r="K793" s="8">
        <f t="shared" si="85"/>
        <v>0</v>
      </c>
      <c r="L793" s="8">
        <f t="shared" si="86"/>
        <v>-2.5014872889398212E-10</v>
      </c>
      <c r="M793" s="8">
        <f>G793*$C$10*$B$8</f>
        <v>2.5014872889398212E-10</v>
      </c>
      <c r="N793" s="8">
        <f t="shared" si="87"/>
        <v>4.6431452524706059E-8</v>
      </c>
      <c r="O793" s="8">
        <f t="shared" si="90"/>
        <v>1148696.062128105</v>
      </c>
      <c r="P793" s="2">
        <f t="shared" si="88"/>
        <v>1</v>
      </c>
    </row>
    <row r="794" spans="5:16" x14ac:dyDescent="0.3">
      <c r="E794" s="7">
        <v>789</v>
      </c>
      <c r="F794" s="10">
        <f>DATE(YEAR(F793),MONTH(F793)+IF($B$9="Monthly",1,0),DAY(F793)+IF($B$9="Biweekly",14,0))</f>
        <v>69246</v>
      </c>
      <c r="G794" s="8">
        <f t="shared" si="89"/>
        <v>4.6431452524706059E-8</v>
      </c>
      <c r="H794" s="8">
        <f t="shared" si="84"/>
        <v>0</v>
      </c>
      <c r="I794" s="8">
        <v>0</v>
      </c>
      <c r="J794" s="8">
        <v>0</v>
      </c>
      <c r="K794" s="8">
        <f t="shared" si="85"/>
        <v>0</v>
      </c>
      <c r="L794" s="8">
        <f t="shared" si="86"/>
        <v>-2.5150370117549117E-10</v>
      </c>
      <c r="M794" s="8">
        <f>G794*$C$10*$B$8</f>
        <v>2.5150370117549117E-10</v>
      </c>
      <c r="N794" s="8">
        <f t="shared" si="87"/>
        <v>4.6682956225881553E-8</v>
      </c>
      <c r="O794" s="8">
        <f t="shared" si="90"/>
        <v>1148696.0621281052</v>
      </c>
      <c r="P794" s="2">
        <f t="shared" si="88"/>
        <v>1</v>
      </c>
    </row>
    <row r="795" spans="5:16" x14ac:dyDescent="0.3">
      <c r="E795" s="7">
        <v>790</v>
      </c>
      <c r="F795" s="10">
        <f>DATE(YEAR(F794),MONTH(F794)+IF($B$9="Monthly",1,0),DAY(F794)+IF($B$9="Biweekly",14,0))</f>
        <v>69277</v>
      </c>
      <c r="G795" s="8">
        <f t="shared" si="89"/>
        <v>4.6682956225881553E-8</v>
      </c>
      <c r="H795" s="8">
        <f t="shared" si="84"/>
        <v>0</v>
      </c>
      <c r="I795" s="8">
        <v>0</v>
      </c>
      <c r="J795" s="8">
        <v>0</v>
      </c>
      <c r="K795" s="8">
        <f t="shared" si="85"/>
        <v>0</v>
      </c>
      <c r="L795" s="8">
        <f t="shared" si="86"/>
        <v>-2.5286601289019174E-10</v>
      </c>
      <c r="M795" s="8">
        <f>G795*$C$10*$B$8</f>
        <v>2.5286601289019174E-10</v>
      </c>
      <c r="N795" s="8">
        <f t="shared" si="87"/>
        <v>4.6935822238771746E-8</v>
      </c>
      <c r="O795" s="8">
        <f t="shared" si="90"/>
        <v>1148696.0621281054</v>
      </c>
      <c r="P795" s="2">
        <f t="shared" si="88"/>
        <v>1</v>
      </c>
    </row>
    <row r="796" spans="5:16" x14ac:dyDescent="0.3">
      <c r="E796" s="7">
        <v>791</v>
      </c>
      <c r="F796" s="10">
        <f>DATE(YEAR(F795),MONTH(F795)+IF($B$9="Monthly",1,0),DAY(F795)+IF($B$9="Biweekly",14,0))</f>
        <v>69307</v>
      </c>
      <c r="G796" s="8">
        <f t="shared" si="89"/>
        <v>4.6935822238771746E-8</v>
      </c>
      <c r="H796" s="8">
        <f t="shared" si="84"/>
        <v>0</v>
      </c>
      <c r="I796" s="8">
        <v>0</v>
      </c>
      <c r="J796" s="8">
        <v>0</v>
      </c>
      <c r="K796" s="8">
        <f t="shared" si="85"/>
        <v>0</v>
      </c>
      <c r="L796" s="8">
        <f t="shared" si="86"/>
        <v>-2.5423570379334696E-10</v>
      </c>
      <c r="M796" s="8">
        <f>G796*$C$10*$B$8</f>
        <v>2.5423570379334696E-10</v>
      </c>
      <c r="N796" s="8">
        <f t="shared" si="87"/>
        <v>4.7190057942565091E-8</v>
      </c>
      <c r="O796" s="8">
        <f t="shared" si="90"/>
        <v>1148696.0621281057</v>
      </c>
      <c r="P796" s="2">
        <f t="shared" si="88"/>
        <v>1</v>
      </c>
    </row>
    <row r="797" spans="5:16" x14ac:dyDescent="0.3">
      <c r="E797" s="7">
        <v>792</v>
      </c>
      <c r="F797" s="10">
        <f>DATE(YEAR(F796),MONTH(F796)+IF($B$9="Monthly",1,0),DAY(F796)+IF($B$9="Biweekly",14,0))</f>
        <v>69338</v>
      </c>
      <c r="G797" s="8">
        <f t="shared" si="89"/>
        <v>4.7190057942565091E-8</v>
      </c>
      <c r="H797" s="8">
        <f t="shared" si="84"/>
        <v>0</v>
      </c>
      <c r="I797" s="8">
        <v>0</v>
      </c>
      <c r="J797" s="8">
        <v>0</v>
      </c>
      <c r="K797" s="8">
        <f t="shared" si="85"/>
        <v>0</v>
      </c>
      <c r="L797" s="8">
        <f t="shared" si="86"/>
        <v>-2.5561281385556087E-10</v>
      </c>
      <c r="M797" s="8">
        <f>G797*$C$10*$B$8</f>
        <v>2.5561281385556087E-10</v>
      </c>
      <c r="N797" s="8">
        <f t="shared" si="87"/>
        <v>4.7445670756420652E-8</v>
      </c>
      <c r="O797" s="8">
        <f t="shared" si="90"/>
        <v>1148696.0621281059</v>
      </c>
      <c r="P797" s="2">
        <f t="shared" si="88"/>
        <v>1</v>
      </c>
    </row>
    <row r="798" spans="5:16" x14ac:dyDescent="0.3">
      <c r="E798" s="7">
        <v>793</v>
      </c>
      <c r="F798" s="10">
        <f>DATE(YEAR(F797),MONTH(F797)+IF($B$9="Monthly",1,0),DAY(F797)+IF($B$9="Biweekly",14,0))</f>
        <v>69368</v>
      </c>
      <c r="G798" s="8">
        <f t="shared" si="89"/>
        <v>4.7445670756420652E-8</v>
      </c>
      <c r="H798" s="8">
        <f t="shared" si="84"/>
        <v>0</v>
      </c>
      <c r="I798" s="8">
        <v>0</v>
      </c>
      <c r="J798" s="8">
        <v>0</v>
      </c>
      <c r="K798" s="8">
        <f t="shared" si="85"/>
        <v>0</v>
      </c>
      <c r="L798" s="8">
        <f t="shared" si="86"/>
        <v>-2.5699738326394515E-10</v>
      </c>
      <c r="M798" s="8">
        <f>G798*$C$10*$B$8</f>
        <v>2.5699738326394515E-10</v>
      </c>
      <c r="N798" s="8">
        <f t="shared" si="87"/>
        <v>4.7702668139684594E-8</v>
      </c>
      <c r="O798" s="8">
        <f t="shared" si="90"/>
        <v>1148696.0621281061</v>
      </c>
      <c r="P798" s="2">
        <f t="shared" si="88"/>
        <v>1</v>
      </c>
    </row>
    <row r="799" spans="5:16" x14ac:dyDescent="0.3">
      <c r="E799" s="7">
        <v>794</v>
      </c>
      <c r="F799" s="10">
        <f>DATE(YEAR(F798),MONTH(F798)+IF($B$9="Monthly",1,0),DAY(F798)+IF($B$9="Biweekly",14,0))</f>
        <v>69399</v>
      </c>
      <c r="G799" s="8">
        <f t="shared" si="89"/>
        <v>4.7702668139684594E-8</v>
      </c>
      <c r="H799" s="8">
        <f t="shared" si="84"/>
        <v>0</v>
      </c>
      <c r="I799" s="8">
        <v>0</v>
      </c>
      <c r="J799" s="8">
        <v>0</v>
      </c>
      <c r="K799" s="8">
        <f t="shared" si="85"/>
        <v>0</v>
      </c>
      <c r="L799" s="8">
        <f t="shared" si="86"/>
        <v>-2.5838945242329158E-10</v>
      </c>
      <c r="M799" s="8">
        <f>G799*$C$10*$B$8</f>
        <v>2.5838945242329158E-10</v>
      </c>
      <c r="N799" s="8">
        <f t="shared" si="87"/>
        <v>4.7961057592107883E-8</v>
      </c>
      <c r="O799" s="8">
        <f t="shared" si="90"/>
        <v>1148696.0621281064</v>
      </c>
      <c r="P799" s="2">
        <f t="shared" si="88"/>
        <v>1</v>
      </c>
    </row>
    <row r="800" spans="5:16" x14ac:dyDescent="0.3">
      <c r="E800" s="7">
        <v>795</v>
      </c>
      <c r="F800" s="10">
        <f>DATE(YEAR(F799),MONTH(F799)+IF($B$9="Monthly",1,0),DAY(F799)+IF($B$9="Biweekly",14,0))</f>
        <v>69430</v>
      </c>
      <c r="G800" s="8">
        <f t="shared" si="89"/>
        <v>4.7961057592107883E-8</v>
      </c>
      <c r="H800" s="8">
        <f t="shared" si="84"/>
        <v>0</v>
      </c>
      <c r="I800" s="8">
        <v>0</v>
      </c>
      <c r="J800" s="8">
        <v>0</v>
      </c>
      <c r="K800" s="8">
        <f t="shared" si="85"/>
        <v>0</v>
      </c>
      <c r="L800" s="8">
        <f t="shared" si="86"/>
        <v>-2.5978906195725102E-10</v>
      </c>
      <c r="M800" s="8">
        <f>G800*$C$10*$B$8</f>
        <v>2.5978906195725102E-10</v>
      </c>
      <c r="N800" s="8">
        <f t="shared" si="87"/>
        <v>4.8220846654065133E-8</v>
      </c>
      <c r="O800" s="8">
        <f t="shared" si="90"/>
        <v>1148696.0621281066</v>
      </c>
      <c r="P800" s="2">
        <f t="shared" si="88"/>
        <v>1</v>
      </c>
    </row>
    <row r="801" spans="5:16" x14ac:dyDescent="0.3">
      <c r="E801" s="7">
        <v>796</v>
      </c>
      <c r="F801" s="10">
        <f>DATE(YEAR(F800),MONTH(F800)+IF($B$9="Monthly",1,0),DAY(F800)+IF($B$9="Biweekly",14,0))</f>
        <v>69458</v>
      </c>
      <c r="G801" s="8">
        <f t="shared" si="89"/>
        <v>4.8220846654065133E-8</v>
      </c>
      <c r="H801" s="8">
        <f t="shared" si="84"/>
        <v>0</v>
      </c>
      <c r="I801" s="8">
        <v>0</v>
      </c>
      <c r="J801" s="8">
        <v>0</v>
      </c>
      <c r="K801" s="8">
        <f t="shared" si="85"/>
        <v>0</v>
      </c>
      <c r="L801" s="8">
        <f t="shared" si="86"/>
        <v>-2.6119625270951946E-10</v>
      </c>
      <c r="M801" s="8">
        <f>G801*$C$10*$B$8</f>
        <v>2.6119625270951946E-10</v>
      </c>
      <c r="N801" s="8">
        <f t="shared" si="87"/>
        <v>4.8482042906774655E-8</v>
      </c>
      <c r="O801" s="8">
        <f t="shared" si="90"/>
        <v>1148696.0621281068</v>
      </c>
      <c r="P801" s="2">
        <f t="shared" si="88"/>
        <v>1</v>
      </c>
    </row>
    <row r="802" spans="5:16" x14ac:dyDescent="0.3">
      <c r="E802" s="7">
        <v>797</v>
      </c>
      <c r="F802" s="10">
        <f>DATE(YEAR(F801),MONTH(F801)+IF($B$9="Monthly",1,0),DAY(F801)+IF($B$9="Biweekly",14,0))</f>
        <v>69489</v>
      </c>
      <c r="G802" s="8">
        <f t="shared" si="89"/>
        <v>4.8482042906774655E-8</v>
      </c>
      <c r="H802" s="8">
        <f t="shared" si="84"/>
        <v>0</v>
      </c>
      <c r="I802" s="8">
        <v>0</v>
      </c>
      <c r="J802" s="8">
        <v>0</v>
      </c>
      <c r="K802" s="8">
        <f t="shared" si="85"/>
        <v>0</v>
      </c>
      <c r="L802" s="8">
        <f t="shared" si="86"/>
        <v>-2.626110657450294E-10</v>
      </c>
      <c r="M802" s="8">
        <f>G802*$C$10*$B$8</f>
        <v>2.626110657450294E-10</v>
      </c>
      <c r="N802" s="8">
        <f t="shared" si="87"/>
        <v>4.8744653972519683E-8</v>
      </c>
      <c r="O802" s="8">
        <f t="shared" si="90"/>
        <v>1148696.0621281071</v>
      </c>
      <c r="P802" s="2">
        <f t="shared" si="88"/>
        <v>1</v>
      </c>
    </row>
    <row r="803" spans="5:16" x14ac:dyDescent="0.3">
      <c r="E803" s="7">
        <v>798</v>
      </c>
      <c r="F803" s="10">
        <f>DATE(YEAR(F802),MONTH(F802)+IF($B$9="Monthly",1,0),DAY(F802)+IF($B$9="Biweekly",14,0))</f>
        <v>69519</v>
      </c>
      <c r="G803" s="8">
        <f t="shared" si="89"/>
        <v>4.8744653972519683E-8</v>
      </c>
      <c r="H803" s="8">
        <f t="shared" si="84"/>
        <v>0</v>
      </c>
      <c r="I803" s="8">
        <v>0</v>
      </c>
      <c r="J803" s="8">
        <v>0</v>
      </c>
      <c r="K803" s="8">
        <f t="shared" si="85"/>
        <v>0</v>
      </c>
      <c r="L803" s="8">
        <f t="shared" si="86"/>
        <v>-2.6403354235114826E-10</v>
      </c>
      <c r="M803" s="8">
        <f>G803*$C$10*$B$8</f>
        <v>2.6403354235114826E-10</v>
      </c>
      <c r="N803" s="8">
        <f t="shared" si="87"/>
        <v>4.9008687514870832E-8</v>
      </c>
      <c r="O803" s="8">
        <f t="shared" si="90"/>
        <v>1148696.0621281073</v>
      </c>
      <c r="P803" s="2">
        <f t="shared" si="88"/>
        <v>1</v>
      </c>
    </row>
    <row r="804" spans="5:16" x14ac:dyDescent="0.3">
      <c r="E804" s="7">
        <v>799</v>
      </c>
      <c r="F804" s="10">
        <f>DATE(YEAR(F803),MONTH(F803)+IF($B$9="Monthly",1,0),DAY(F803)+IF($B$9="Biweekly",14,0))</f>
        <v>69550</v>
      </c>
      <c r="G804" s="8">
        <f t="shared" si="89"/>
        <v>4.9008687514870832E-8</v>
      </c>
      <c r="H804" s="8">
        <f t="shared" si="84"/>
        <v>0</v>
      </c>
      <c r="I804" s="8">
        <v>0</v>
      </c>
      <c r="J804" s="8">
        <v>0</v>
      </c>
      <c r="K804" s="8">
        <f t="shared" si="85"/>
        <v>0</v>
      </c>
      <c r="L804" s="8">
        <f t="shared" si="86"/>
        <v>-2.6546372403888368E-10</v>
      </c>
      <c r="M804" s="8">
        <f>G804*$C$10*$B$8</f>
        <v>2.6546372403888368E-10</v>
      </c>
      <c r="N804" s="8">
        <f t="shared" si="87"/>
        <v>4.9274151238909713E-8</v>
      </c>
      <c r="O804" s="8">
        <f t="shared" si="90"/>
        <v>1148696.0621281075</v>
      </c>
      <c r="P804" s="2">
        <f t="shared" si="88"/>
        <v>1</v>
      </c>
    </row>
    <row r="805" spans="5:16" x14ac:dyDescent="0.3">
      <c r="E805" s="7">
        <v>800</v>
      </c>
      <c r="F805" s="10">
        <f>DATE(YEAR(F804),MONTH(F804)+IF($B$9="Monthly",1,0),DAY(F804)+IF($B$9="Biweekly",14,0))</f>
        <v>69580</v>
      </c>
      <c r="G805" s="8">
        <f t="shared" si="89"/>
        <v>4.9274151238909713E-8</v>
      </c>
      <c r="H805" s="8">
        <f t="shared" si="84"/>
        <v>0</v>
      </c>
      <c r="I805" s="8">
        <v>0</v>
      </c>
      <c r="J805" s="8">
        <v>0</v>
      </c>
      <c r="K805" s="8">
        <f t="shared" si="85"/>
        <v>0</v>
      </c>
      <c r="L805" s="8">
        <f t="shared" si="86"/>
        <v>-2.6690165254409431E-10</v>
      </c>
      <c r="M805" s="8">
        <f>G805*$C$10*$B$8</f>
        <v>2.6690165254409431E-10</v>
      </c>
      <c r="N805" s="8">
        <f t="shared" si="87"/>
        <v>4.9541052891453807E-8</v>
      </c>
      <c r="O805" s="8">
        <f t="shared" si="90"/>
        <v>1148696.0621281078</v>
      </c>
      <c r="P805" s="2">
        <f t="shared" si="88"/>
        <v>1</v>
      </c>
    </row>
    <row r="806" spans="5:16" x14ac:dyDescent="0.3">
      <c r="E806" s="7">
        <v>801</v>
      </c>
      <c r="F806" s="10">
        <f>DATE(YEAR(F805),MONTH(F805)+IF($B$9="Monthly",1,0),DAY(F805)+IF($B$9="Biweekly",14,0))</f>
        <v>69611</v>
      </c>
      <c r="G806" s="8">
        <f t="shared" si="89"/>
        <v>4.9541052891453807E-8</v>
      </c>
      <c r="H806" s="8">
        <f t="shared" si="84"/>
        <v>0</v>
      </c>
      <c r="I806" s="8">
        <v>0</v>
      </c>
      <c r="J806" s="8">
        <v>0</v>
      </c>
      <c r="K806" s="8">
        <f t="shared" si="85"/>
        <v>0</v>
      </c>
      <c r="L806" s="8">
        <f t="shared" si="86"/>
        <v>-2.6834736982870809E-10</v>
      </c>
      <c r="M806" s="8">
        <f>G806*$C$10*$B$8</f>
        <v>2.6834736982870809E-10</v>
      </c>
      <c r="N806" s="8">
        <f t="shared" si="87"/>
        <v>4.9809400261282514E-8</v>
      </c>
      <c r="O806" s="8">
        <f t="shared" si="90"/>
        <v>1148696.062128108</v>
      </c>
      <c r="P806" s="2">
        <f t="shared" si="88"/>
        <v>1</v>
      </c>
    </row>
    <row r="807" spans="5:16" x14ac:dyDescent="0.3">
      <c r="E807" s="7">
        <v>802</v>
      </c>
      <c r="F807" s="10">
        <f>DATE(YEAR(F806),MONTH(F806)+IF($B$9="Monthly",1,0),DAY(F806)+IF($B$9="Biweekly",14,0))</f>
        <v>69642</v>
      </c>
      <c r="G807" s="8">
        <f t="shared" si="89"/>
        <v>4.9809400261282514E-8</v>
      </c>
      <c r="H807" s="8">
        <f t="shared" si="84"/>
        <v>0</v>
      </c>
      <c r="I807" s="8">
        <v>0</v>
      </c>
      <c r="J807" s="8">
        <v>0</v>
      </c>
      <c r="K807" s="8">
        <f t="shared" si="85"/>
        <v>0</v>
      </c>
      <c r="L807" s="8">
        <f t="shared" si="86"/>
        <v>-2.6980091808194694E-10</v>
      </c>
      <c r="M807" s="8">
        <f>G807*$C$10*$B$8</f>
        <v>2.6980091808194694E-10</v>
      </c>
      <c r="N807" s="8">
        <f t="shared" si="87"/>
        <v>5.0079201179364463E-8</v>
      </c>
      <c r="O807" s="8">
        <f t="shared" si="90"/>
        <v>1148696.0621281082</v>
      </c>
      <c r="P807" s="2">
        <f t="shared" si="88"/>
        <v>1</v>
      </c>
    </row>
    <row r="808" spans="5:16" x14ac:dyDescent="0.3">
      <c r="E808" s="7">
        <v>803</v>
      </c>
      <c r="F808" s="10">
        <f>DATE(YEAR(F807),MONTH(F807)+IF($B$9="Monthly",1,0),DAY(F807)+IF($B$9="Biweekly",14,0))</f>
        <v>69672</v>
      </c>
      <c r="G808" s="8">
        <f t="shared" si="89"/>
        <v>5.0079201179364463E-8</v>
      </c>
      <c r="H808" s="8">
        <f t="shared" si="84"/>
        <v>0</v>
      </c>
      <c r="I808" s="8">
        <v>0</v>
      </c>
      <c r="J808" s="8">
        <v>0</v>
      </c>
      <c r="K808" s="8">
        <f t="shared" si="85"/>
        <v>0</v>
      </c>
      <c r="L808" s="8">
        <f t="shared" si="86"/>
        <v>-2.712623397215575E-10</v>
      </c>
      <c r="M808" s="8">
        <f>G808*$C$10*$B$8</f>
        <v>2.712623397215575E-10</v>
      </c>
      <c r="N808" s="8">
        <f t="shared" si="87"/>
        <v>5.0350463519086019E-8</v>
      </c>
      <c r="O808" s="8">
        <f t="shared" si="90"/>
        <v>1148696.0621281085</v>
      </c>
      <c r="P808" s="2">
        <f t="shared" si="88"/>
        <v>1</v>
      </c>
    </row>
    <row r="809" spans="5:16" x14ac:dyDescent="0.3">
      <c r="E809" s="7">
        <v>804</v>
      </c>
      <c r="F809" s="10">
        <f>DATE(YEAR(F808),MONTH(F808)+IF($B$9="Monthly",1,0),DAY(F808)+IF($B$9="Biweekly",14,0))</f>
        <v>69703</v>
      </c>
      <c r="G809" s="8">
        <f t="shared" si="89"/>
        <v>5.0350463519086019E-8</v>
      </c>
      <c r="H809" s="8">
        <f t="shared" si="84"/>
        <v>0</v>
      </c>
      <c r="I809" s="8">
        <v>0</v>
      </c>
      <c r="J809" s="8">
        <v>0</v>
      </c>
      <c r="K809" s="8">
        <f t="shared" si="85"/>
        <v>0</v>
      </c>
      <c r="L809" s="8">
        <f t="shared" si="86"/>
        <v>-2.7273167739504926E-10</v>
      </c>
      <c r="M809" s="8">
        <f>G809*$C$10*$B$8</f>
        <v>2.7273167739504926E-10</v>
      </c>
      <c r="N809" s="8">
        <f t="shared" si="87"/>
        <v>5.0623195196481067E-8</v>
      </c>
      <c r="O809" s="8">
        <f t="shared" si="90"/>
        <v>1148696.0621281087</v>
      </c>
      <c r="P809" s="2">
        <f t="shared" si="88"/>
        <v>1</v>
      </c>
    </row>
    <row r="810" spans="5:16" x14ac:dyDescent="0.3">
      <c r="E810" s="7">
        <v>805</v>
      </c>
      <c r="F810" s="10">
        <f>DATE(YEAR(F809),MONTH(F809)+IF($B$9="Monthly",1,0),DAY(F809)+IF($B$9="Biweekly",14,0))</f>
        <v>69733</v>
      </c>
      <c r="G810" s="8">
        <f t="shared" si="89"/>
        <v>5.0623195196481067E-8</v>
      </c>
      <c r="H810" s="8">
        <f t="shared" si="84"/>
        <v>0</v>
      </c>
      <c r="I810" s="8">
        <v>0</v>
      </c>
      <c r="J810" s="8">
        <v>0</v>
      </c>
      <c r="K810" s="8">
        <f t="shared" si="85"/>
        <v>0</v>
      </c>
      <c r="L810" s="8">
        <f t="shared" si="86"/>
        <v>-2.7420897398093914E-10</v>
      </c>
      <c r="M810" s="8">
        <f>G810*$C$10*$B$8</f>
        <v>2.7420897398093914E-10</v>
      </c>
      <c r="N810" s="8">
        <f t="shared" si="87"/>
        <v>5.0897404170462005E-8</v>
      </c>
      <c r="O810" s="8">
        <f t="shared" si="90"/>
        <v>1148696.0621281089</v>
      </c>
      <c r="P810" s="2">
        <f t="shared" si="88"/>
        <v>1</v>
      </c>
    </row>
    <row r="811" spans="5:16" x14ac:dyDescent="0.3">
      <c r="E811" s="7">
        <v>806</v>
      </c>
      <c r="F811" s="10">
        <f>DATE(YEAR(F810),MONTH(F810)+IF($B$9="Monthly",1,0),DAY(F810)+IF($B$9="Biweekly",14,0))</f>
        <v>69764</v>
      </c>
      <c r="G811" s="8">
        <f t="shared" si="89"/>
        <v>5.0897404170462005E-8</v>
      </c>
      <c r="H811" s="8">
        <f t="shared" si="84"/>
        <v>0</v>
      </c>
      <c r="I811" s="8">
        <v>0</v>
      </c>
      <c r="J811" s="8">
        <v>0</v>
      </c>
      <c r="K811" s="8">
        <f t="shared" si="85"/>
        <v>0</v>
      </c>
      <c r="L811" s="8">
        <f t="shared" si="86"/>
        <v>-2.7569427259000254E-10</v>
      </c>
      <c r="M811" s="8">
        <f>G811*$C$10*$B$8</f>
        <v>2.7569427259000254E-10</v>
      </c>
      <c r="N811" s="8">
        <f t="shared" si="87"/>
        <v>5.1173098443052007E-8</v>
      </c>
      <c r="O811" s="8">
        <f t="shared" si="90"/>
        <v>1148696.0621281092</v>
      </c>
      <c r="P811" s="2">
        <f t="shared" si="88"/>
        <v>1</v>
      </c>
    </row>
    <row r="812" spans="5:16" x14ac:dyDescent="0.3">
      <c r="E812" s="7">
        <v>807</v>
      </c>
      <c r="F812" s="10">
        <f>DATE(YEAR(F811),MONTH(F811)+IF($B$9="Monthly",1,0),DAY(F811)+IF($B$9="Biweekly",14,0))</f>
        <v>69795</v>
      </c>
      <c r="G812" s="8">
        <f t="shared" si="89"/>
        <v>5.1173098443052007E-8</v>
      </c>
      <c r="H812" s="8">
        <f t="shared" si="84"/>
        <v>0</v>
      </c>
      <c r="I812" s="8">
        <v>0</v>
      </c>
      <c r="J812" s="8">
        <v>0</v>
      </c>
      <c r="K812" s="8">
        <f t="shared" si="85"/>
        <v>0</v>
      </c>
      <c r="L812" s="8">
        <f t="shared" si="86"/>
        <v>-2.7718761656653168E-10</v>
      </c>
      <c r="M812" s="8">
        <f>G812*$C$10*$B$8</f>
        <v>2.7718761656653168E-10</v>
      </c>
      <c r="N812" s="8">
        <f t="shared" si="87"/>
        <v>5.1450286059618539E-8</v>
      </c>
      <c r="O812" s="8">
        <f t="shared" si="90"/>
        <v>1148696.0621281094</v>
      </c>
      <c r="P812" s="2">
        <f t="shared" si="88"/>
        <v>1</v>
      </c>
    </row>
    <row r="813" spans="5:16" x14ac:dyDescent="0.3">
      <c r="E813" s="7">
        <v>808</v>
      </c>
      <c r="F813" s="10">
        <f>DATE(YEAR(F812),MONTH(F812)+IF($B$9="Monthly",1,0),DAY(F812)+IF($B$9="Biweekly",14,0))</f>
        <v>69823</v>
      </c>
      <c r="G813" s="8">
        <f t="shared" si="89"/>
        <v>5.1450286059618539E-8</v>
      </c>
      <c r="H813" s="8">
        <f t="shared" si="84"/>
        <v>0</v>
      </c>
      <c r="I813" s="8">
        <v>0</v>
      </c>
      <c r="J813" s="8">
        <v>0</v>
      </c>
      <c r="K813" s="8">
        <f t="shared" si="85"/>
        <v>0</v>
      </c>
      <c r="L813" s="8">
        <f t="shared" si="86"/>
        <v>-2.7868904948960041E-10</v>
      </c>
      <c r="M813" s="8">
        <f>G813*$C$10*$B$8</f>
        <v>2.7868904948960041E-10</v>
      </c>
      <c r="N813" s="8">
        <f t="shared" si="87"/>
        <v>5.1728975109108142E-8</v>
      </c>
      <c r="O813" s="8">
        <f t="shared" si="90"/>
        <v>1148696.0621281096</v>
      </c>
      <c r="P813" s="2">
        <f t="shared" si="88"/>
        <v>1</v>
      </c>
    </row>
    <row r="814" spans="5:16" x14ac:dyDescent="0.3">
      <c r="E814" s="7">
        <v>809</v>
      </c>
      <c r="F814" s="10">
        <f>DATE(YEAR(F813),MONTH(F813)+IF($B$9="Monthly",1,0),DAY(F813)+IF($B$9="Biweekly",14,0))</f>
        <v>69854</v>
      </c>
      <c r="G814" s="8">
        <f t="shared" si="89"/>
        <v>5.1728975109108142E-8</v>
      </c>
      <c r="H814" s="8">
        <f t="shared" si="84"/>
        <v>0</v>
      </c>
      <c r="I814" s="8">
        <v>0</v>
      </c>
      <c r="J814" s="8">
        <v>0</v>
      </c>
      <c r="K814" s="8">
        <f t="shared" si="85"/>
        <v>0</v>
      </c>
      <c r="L814" s="8">
        <f t="shared" si="86"/>
        <v>-2.8019861517433577E-10</v>
      </c>
      <c r="M814" s="8">
        <f>G814*$C$10*$B$8</f>
        <v>2.8019861517433577E-10</v>
      </c>
      <c r="N814" s="8">
        <f t="shared" si="87"/>
        <v>5.2009173724282479E-8</v>
      </c>
      <c r="O814" s="8">
        <f t="shared" si="90"/>
        <v>1148696.0621281099</v>
      </c>
      <c r="P814" s="2">
        <f t="shared" si="88"/>
        <v>1</v>
      </c>
    </row>
    <row r="815" spans="5:16" x14ac:dyDescent="0.3">
      <c r="E815" s="7">
        <v>810</v>
      </c>
      <c r="F815" s="10">
        <f>DATE(YEAR(F814),MONTH(F814)+IF($B$9="Monthly",1,0),DAY(F814)+IF($B$9="Biweekly",14,0))</f>
        <v>69884</v>
      </c>
      <c r="G815" s="8">
        <f t="shared" si="89"/>
        <v>5.2009173724282479E-8</v>
      </c>
      <c r="H815" s="8">
        <f t="shared" si="84"/>
        <v>0</v>
      </c>
      <c r="I815" s="8">
        <v>0</v>
      </c>
      <c r="J815" s="8">
        <v>0</v>
      </c>
      <c r="K815" s="8">
        <f t="shared" si="85"/>
        <v>0</v>
      </c>
      <c r="L815" s="8">
        <f t="shared" si="86"/>
        <v>-2.8171635767319672E-10</v>
      </c>
      <c r="M815" s="8">
        <f>G815*$C$10*$B$8</f>
        <v>2.8171635767319672E-10</v>
      </c>
      <c r="N815" s="8">
        <f t="shared" si="87"/>
        <v>5.2290890081955678E-8</v>
      </c>
      <c r="O815" s="8">
        <f t="shared" si="90"/>
        <v>1148696.0621281101</v>
      </c>
      <c r="P815" s="2">
        <f t="shared" si="88"/>
        <v>1</v>
      </c>
    </row>
    <row r="816" spans="5:16" x14ac:dyDescent="0.3">
      <c r="E816" s="7">
        <v>811</v>
      </c>
      <c r="F816" s="10">
        <f>DATE(YEAR(F815),MONTH(F815)+IF($B$9="Monthly",1,0),DAY(F815)+IF($B$9="Biweekly",14,0))</f>
        <v>69915</v>
      </c>
      <c r="G816" s="8">
        <f t="shared" si="89"/>
        <v>5.2290890081955678E-8</v>
      </c>
      <c r="H816" s="8">
        <f t="shared" si="84"/>
        <v>0</v>
      </c>
      <c r="I816" s="8">
        <v>0</v>
      </c>
      <c r="J816" s="8">
        <v>0</v>
      </c>
      <c r="K816" s="8">
        <f t="shared" si="85"/>
        <v>0</v>
      </c>
      <c r="L816" s="8">
        <f t="shared" si="86"/>
        <v>-2.8324232127725991E-10</v>
      </c>
      <c r="M816" s="8">
        <f>G816*$C$10*$B$8</f>
        <v>2.8324232127725991E-10</v>
      </c>
      <c r="N816" s="8">
        <f t="shared" si="87"/>
        <v>5.257413240323294E-8</v>
      </c>
      <c r="O816" s="8">
        <f t="shared" si="90"/>
        <v>1148696.0621281103</v>
      </c>
      <c r="P816" s="2">
        <f t="shared" si="88"/>
        <v>1</v>
      </c>
    </row>
    <row r="817" spans="5:16" x14ac:dyDescent="0.3">
      <c r="E817" s="7">
        <v>812</v>
      </c>
      <c r="F817" s="10">
        <f>DATE(YEAR(F816),MONTH(F816)+IF($B$9="Monthly",1,0),DAY(F816)+IF($B$9="Biweekly",14,0))</f>
        <v>69945</v>
      </c>
      <c r="G817" s="8">
        <f t="shared" si="89"/>
        <v>5.257413240323294E-8</v>
      </c>
      <c r="H817" s="8">
        <f t="shared" si="84"/>
        <v>0</v>
      </c>
      <c r="I817" s="8">
        <v>0</v>
      </c>
      <c r="J817" s="8">
        <v>0</v>
      </c>
      <c r="K817" s="8">
        <f t="shared" si="85"/>
        <v>0</v>
      </c>
      <c r="L817" s="8">
        <f t="shared" si="86"/>
        <v>-2.8477655051751176E-10</v>
      </c>
      <c r="M817" s="8">
        <f>G817*$C$10*$B$8</f>
        <v>2.8477655051751176E-10</v>
      </c>
      <c r="N817" s="8">
        <f t="shared" si="87"/>
        <v>5.285890895375045E-8</v>
      </c>
      <c r="O817" s="8">
        <f t="shared" si="90"/>
        <v>1148696.0621281106</v>
      </c>
      <c r="P817" s="2">
        <f t="shared" si="88"/>
        <v>1</v>
      </c>
    </row>
    <row r="818" spans="5:16" x14ac:dyDescent="0.3">
      <c r="E818" s="7">
        <v>813</v>
      </c>
      <c r="F818" s="10">
        <f>DATE(YEAR(F817),MONTH(F817)+IF($B$9="Monthly",1,0),DAY(F817)+IF($B$9="Biweekly",14,0))</f>
        <v>69976</v>
      </c>
      <c r="G818" s="8">
        <f t="shared" si="89"/>
        <v>5.285890895375045E-8</v>
      </c>
      <c r="H818" s="8">
        <f t="shared" si="84"/>
        <v>0</v>
      </c>
      <c r="I818" s="8">
        <v>0</v>
      </c>
      <c r="J818" s="8">
        <v>0</v>
      </c>
      <c r="K818" s="8">
        <f t="shared" si="85"/>
        <v>0</v>
      </c>
      <c r="L818" s="8">
        <f t="shared" si="86"/>
        <v>-2.8631909016614825E-10</v>
      </c>
      <c r="M818" s="8">
        <f>G818*$C$10*$B$8</f>
        <v>2.8631909016614825E-10</v>
      </c>
      <c r="N818" s="8">
        <f t="shared" si="87"/>
        <v>5.3145228043916597E-8</v>
      </c>
      <c r="O818" s="8">
        <f t="shared" si="90"/>
        <v>1148696.0621281108</v>
      </c>
      <c r="P818" s="2">
        <f t="shared" si="88"/>
        <v>1</v>
      </c>
    </row>
    <row r="819" spans="5:16" x14ac:dyDescent="0.3">
      <c r="E819" s="7">
        <v>814</v>
      </c>
      <c r="F819" s="10">
        <f>DATE(YEAR(F818),MONTH(F818)+IF($B$9="Monthly",1,0),DAY(F818)+IF($B$9="Biweekly",14,0))</f>
        <v>70007</v>
      </c>
      <c r="G819" s="8">
        <f t="shared" si="89"/>
        <v>5.3145228043916597E-8</v>
      </c>
      <c r="H819" s="8">
        <f t="shared" si="84"/>
        <v>0</v>
      </c>
      <c r="I819" s="8">
        <v>0</v>
      </c>
      <c r="J819" s="8">
        <v>0</v>
      </c>
      <c r="K819" s="8">
        <f t="shared" si="85"/>
        <v>0</v>
      </c>
      <c r="L819" s="8">
        <f t="shared" si="86"/>
        <v>-2.8786998523788158E-10</v>
      </c>
      <c r="M819" s="8">
        <f>G819*$C$10*$B$8</f>
        <v>2.8786998523788158E-10</v>
      </c>
      <c r="N819" s="8">
        <f t="shared" si="87"/>
        <v>5.3433098029154481E-8</v>
      </c>
      <c r="O819" s="8">
        <f t="shared" si="90"/>
        <v>1148696.062128111</v>
      </c>
      <c r="P819" s="2">
        <f t="shared" si="88"/>
        <v>1</v>
      </c>
    </row>
    <row r="820" spans="5:16" x14ac:dyDescent="0.3">
      <c r="E820" s="7">
        <v>815</v>
      </c>
      <c r="F820" s="10">
        <f>DATE(YEAR(F819),MONTH(F819)+IF($B$9="Monthly",1,0),DAY(F819)+IF($B$9="Biweekly",14,0))</f>
        <v>70037</v>
      </c>
      <c r="G820" s="8">
        <f t="shared" si="89"/>
        <v>5.3433098029154481E-8</v>
      </c>
      <c r="H820" s="8">
        <f t="shared" si="84"/>
        <v>0</v>
      </c>
      <c r="I820" s="8">
        <v>0</v>
      </c>
      <c r="J820" s="8">
        <v>0</v>
      </c>
      <c r="K820" s="8">
        <f t="shared" si="85"/>
        <v>0</v>
      </c>
      <c r="L820" s="8">
        <f t="shared" si="86"/>
        <v>-2.8942928099125344E-10</v>
      </c>
      <c r="M820" s="8">
        <f>G820*$C$10*$B$8</f>
        <v>2.8942928099125344E-10</v>
      </c>
      <c r="N820" s="8">
        <f t="shared" si="87"/>
        <v>5.3722527310145735E-8</v>
      </c>
      <c r="O820" s="8">
        <f t="shared" si="90"/>
        <v>1148696.0621281113</v>
      </c>
      <c r="P820" s="2">
        <f t="shared" si="88"/>
        <v>1</v>
      </c>
    </row>
    <row r="821" spans="5:16" x14ac:dyDescent="0.3">
      <c r="E821" s="7">
        <v>816</v>
      </c>
      <c r="F821" s="10">
        <f>DATE(YEAR(F820),MONTH(F820)+IF($B$9="Monthly",1,0),DAY(F820)+IF($B$9="Biweekly",14,0))</f>
        <v>70068</v>
      </c>
      <c r="G821" s="8">
        <f t="shared" si="89"/>
        <v>5.3722527310145735E-8</v>
      </c>
      <c r="H821" s="8">
        <f t="shared" si="84"/>
        <v>0</v>
      </c>
      <c r="I821" s="8">
        <v>0</v>
      </c>
      <c r="J821" s="8">
        <v>0</v>
      </c>
      <c r="K821" s="8">
        <f t="shared" si="85"/>
        <v>0</v>
      </c>
      <c r="L821" s="8">
        <f t="shared" si="86"/>
        <v>-2.9099702292995602E-10</v>
      </c>
      <c r="M821" s="8">
        <f>G821*$C$10*$B$8</f>
        <v>2.9099702292995602E-10</v>
      </c>
      <c r="N821" s="8">
        <f t="shared" si="87"/>
        <v>5.4013524333075692E-8</v>
      </c>
      <c r="O821" s="8">
        <f t="shared" si="90"/>
        <v>1148696.0621281115</v>
      </c>
      <c r="P821" s="2">
        <f t="shared" si="88"/>
        <v>1</v>
      </c>
    </row>
    <row r="822" spans="5:16" x14ac:dyDescent="0.3">
      <c r="E822" s="7">
        <v>817</v>
      </c>
      <c r="F822" s="10">
        <f>DATE(YEAR(F821),MONTH(F821)+IF($B$9="Monthly",1,0),DAY(F821)+IF($B$9="Biweekly",14,0))</f>
        <v>70098</v>
      </c>
      <c r="G822" s="8">
        <f t="shared" si="89"/>
        <v>5.4013524333075692E-8</v>
      </c>
      <c r="H822" s="8">
        <f t="shared" si="84"/>
        <v>0</v>
      </c>
      <c r="I822" s="8">
        <v>0</v>
      </c>
      <c r="J822" s="8">
        <v>0</v>
      </c>
      <c r="K822" s="8">
        <f t="shared" si="85"/>
        <v>0</v>
      </c>
      <c r="L822" s="8">
        <f t="shared" si="86"/>
        <v>-2.9257325680415999E-10</v>
      </c>
      <c r="M822" s="8">
        <f>G822*$C$10*$B$8</f>
        <v>2.9257325680415999E-10</v>
      </c>
      <c r="N822" s="8">
        <f t="shared" si="87"/>
        <v>5.430609758987985E-8</v>
      </c>
      <c r="O822" s="8">
        <f t="shared" si="90"/>
        <v>1148696.0621281117</v>
      </c>
      <c r="P822" s="2">
        <f t="shared" si="88"/>
        <v>1</v>
      </c>
    </row>
    <row r="823" spans="5:16" x14ac:dyDescent="0.3">
      <c r="E823" s="7">
        <v>818</v>
      </c>
      <c r="F823" s="10">
        <f>DATE(YEAR(F822),MONTH(F822)+IF($B$9="Monthly",1,0),DAY(F822)+IF($B$9="Biweekly",14,0))</f>
        <v>70129</v>
      </c>
      <c r="G823" s="8">
        <f t="shared" si="89"/>
        <v>5.430609758987985E-8</v>
      </c>
      <c r="H823" s="8">
        <f t="shared" si="84"/>
        <v>0</v>
      </c>
      <c r="I823" s="8">
        <v>0</v>
      </c>
      <c r="J823" s="8">
        <v>0</v>
      </c>
      <c r="K823" s="8">
        <f t="shared" si="85"/>
        <v>0</v>
      </c>
      <c r="L823" s="8">
        <f t="shared" si="86"/>
        <v>-2.9415802861184918E-10</v>
      </c>
      <c r="M823" s="8">
        <f>G823*$C$10*$B$8</f>
        <v>2.9415802861184918E-10</v>
      </c>
      <c r="N823" s="8">
        <f t="shared" si="87"/>
        <v>5.4600255618491697E-8</v>
      </c>
      <c r="O823" s="8">
        <f t="shared" si="90"/>
        <v>1148696.062128112</v>
      </c>
      <c r="P823" s="2">
        <f t="shared" si="88"/>
        <v>1</v>
      </c>
    </row>
    <row r="824" spans="5:16" x14ac:dyDescent="0.3">
      <c r="E824" s="7">
        <v>819</v>
      </c>
      <c r="F824" s="10">
        <f>DATE(YEAR(F823),MONTH(F823)+IF($B$9="Monthly",1,0),DAY(F823)+IF($B$9="Biweekly",14,0))</f>
        <v>70160</v>
      </c>
      <c r="G824" s="8">
        <f t="shared" si="89"/>
        <v>5.4600255618491697E-8</v>
      </c>
      <c r="H824" s="8">
        <f t="shared" si="84"/>
        <v>0</v>
      </c>
      <c r="I824" s="8">
        <v>0</v>
      </c>
      <c r="J824" s="8">
        <v>0</v>
      </c>
      <c r="K824" s="8">
        <f t="shared" si="85"/>
        <v>0</v>
      </c>
      <c r="L824" s="8">
        <f t="shared" si="86"/>
        <v>-2.9575138460016333E-10</v>
      </c>
      <c r="M824" s="8">
        <f>G824*$C$10*$B$8</f>
        <v>2.9575138460016333E-10</v>
      </c>
      <c r="N824" s="8">
        <f t="shared" si="87"/>
        <v>5.4896007003091858E-8</v>
      </c>
      <c r="O824" s="8">
        <f t="shared" si="90"/>
        <v>1148696.0621281122</v>
      </c>
      <c r="P824" s="2">
        <f t="shared" si="88"/>
        <v>1</v>
      </c>
    </row>
    <row r="825" spans="5:16" x14ac:dyDescent="0.3">
      <c r="E825" s="7">
        <v>820</v>
      </c>
      <c r="F825" s="10">
        <f>DATE(YEAR(F824),MONTH(F824)+IF($B$9="Monthly",1,0),DAY(F824)+IF($B$9="Biweekly",14,0))</f>
        <v>70189</v>
      </c>
      <c r="G825" s="8">
        <f t="shared" si="89"/>
        <v>5.4896007003091858E-8</v>
      </c>
      <c r="H825" s="8">
        <f t="shared" si="84"/>
        <v>0</v>
      </c>
      <c r="I825" s="8">
        <v>0</v>
      </c>
      <c r="J825" s="8">
        <v>0</v>
      </c>
      <c r="K825" s="8">
        <f t="shared" si="85"/>
        <v>0</v>
      </c>
      <c r="L825" s="8">
        <f t="shared" si="86"/>
        <v>-2.9735337126674758E-10</v>
      </c>
      <c r="M825" s="8">
        <f>G825*$C$10*$B$8</f>
        <v>2.9735337126674758E-10</v>
      </c>
      <c r="N825" s="8">
        <f t="shared" si="87"/>
        <v>5.5193360374358604E-8</v>
      </c>
      <c r="O825" s="8">
        <f t="shared" si="90"/>
        <v>1148696.0621281124</v>
      </c>
      <c r="P825" s="2">
        <f t="shared" si="88"/>
        <v>1</v>
      </c>
    </row>
    <row r="826" spans="5:16" x14ac:dyDescent="0.3">
      <c r="E826" s="7">
        <v>821</v>
      </c>
      <c r="F826" s="10">
        <f>DATE(YEAR(F825),MONTH(F825)+IF($B$9="Monthly",1,0),DAY(F825)+IF($B$9="Biweekly",14,0))</f>
        <v>70220</v>
      </c>
      <c r="G826" s="8">
        <f t="shared" si="89"/>
        <v>5.5193360374358604E-8</v>
      </c>
      <c r="H826" s="8">
        <f t="shared" si="84"/>
        <v>0</v>
      </c>
      <c r="I826" s="8">
        <v>0</v>
      </c>
      <c r="J826" s="8">
        <v>0</v>
      </c>
      <c r="K826" s="8">
        <f t="shared" si="85"/>
        <v>0</v>
      </c>
      <c r="L826" s="8">
        <f t="shared" si="86"/>
        <v>-2.9896403536110911E-10</v>
      </c>
      <c r="M826" s="8">
        <f>G826*$C$10*$B$8</f>
        <v>2.9896403536110911E-10</v>
      </c>
      <c r="N826" s="8">
        <f t="shared" si="87"/>
        <v>5.5492324409719712E-8</v>
      </c>
      <c r="O826" s="8">
        <f t="shared" si="90"/>
        <v>1148696.0621281127</v>
      </c>
      <c r="P826" s="2">
        <f t="shared" si="88"/>
        <v>1</v>
      </c>
    </row>
    <row r="827" spans="5:16" x14ac:dyDescent="0.3">
      <c r="E827" s="7">
        <v>822</v>
      </c>
      <c r="F827" s="10">
        <f>DATE(YEAR(F826),MONTH(F826)+IF($B$9="Monthly",1,0),DAY(F826)+IF($B$9="Biweekly",14,0))</f>
        <v>70250</v>
      </c>
      <c r="G827" s="8">
        <f t="shared" si="89"/>
        <v>5.5492324409719712E-8</v>
      </c>
      <c r="H827" s="8">
        <f t="shared" si="84"/>
        <v>0</v>
      </c>
      <c r="I827" s="8">
        <v>0</v>
      </c>
      <c r="J827" s="8">
        <v>0</v>
      </c>
      <c r="K827" s="8">
        <f t="shared" si="85"/>
        <v>0</v>
      </c>
      <c r="L827" s="8">
        <f t="shared" si="86"/>
        <v>-3.0058342388598181E-10</v>
      </c>
      <c r="M827" s="8">
        <f>G827*$C$10*$B$8</f>
        <v>3.0058342388598181E-10</v>
      </c>
      <c r="N827" s="8">
        <f t="shared" si="87"/>
        <v>5.5792907833605697E-8</v>
      </c>
      <c r="O827" s="8">
        <f t="shared" si="90"/>
        <v>1148696.0621281129</v>
      </c>
      <c r="P827" s="2">
        <f t="shared" si="88"/>
        <v>1</v>
      </c>
    </row>
    <row r="828" spans="5:16" x14ac:dyDescent="0.3">
      <c r="E828" s="7">
        <v>823</v>
      </c>
      <c r="F828" s="10">
        <f>DATE(YEAR(F827),MONTH(F827)+IF($B$9="Monthly",1,0),DAY(F827)+IF($B$9="Biweekly",14,0))</f>
        <v>70281</v>
      </c>
      <c r="G828" s="8">
        <f t="shared" si="89"/>
        <v>5.5792907833605697E-8</v>
      </c>
      <c r="H828" s="8">
        <f t="shared" si="84"/>
        <v>0</v>
      </c>
      <c r="I828" s="8">
        <v>0</v>
      </c>
      <c r="J828" s="8">
        <v>0</v>
      </c>
      <c r="K828" s="8">
        <f t="shared" si="85"/>
        <v>0</v>
      </c>
      <c r="L828" s="8">
        <f t="shared" si="86"/>
        <v>-3.0221158409869755E-10</v>
      </c>
      <c r="M828" s="8">
        <f>G828*$C$10*$B$8</f>
        <v>3.0221158409869755E-10</v>
      </c>
      <c r="N828" s="8">
        <f t="shared" si="87"/>
        <v>5.6095119417704394E-8</v>
      </c>
      <c r="O828" s="8">
        <f t="shared" si="90"/>
        <v>1148696.0621281131</v>
      </c>
      <c r="P828" s="2">
        <f t="shared" si="88"/>
        <v>1</v>
      </c>
    </row>
    <row r="829" spans="5:16" x14ac:dyDescent="0.3">
      <c r="E829" s="7">
        <v>824</v>
      </c>
      <c r="F829" s="10">
        <f>DATE(YEAR(F828),MONTH(F828)+IF($B$9="Monthly",1,0),DAY(F828)+IF($B$9="Biweekly",14,0))</f>
        <v>70311</v>
      </c>
      <c r="G829" s="8">
        <f t="shared" si="89"/>
        <v>5.6095119417704394E-8</v>
      </c>
      <c r="H829" s="8">
        <f t="shared" si="84"/>
        <v>0</v>
      </c>
      <c r="I829" s="8">
        <v>0</v>
      </c>
      <c r="J829" s="8">
        <v>0</v>
      </c>
      <c r="K829" s="8">
        <f t="shared" si="85"/>
        <v>0</v>
      </c>
      <c r="L829" s="8">
        <f t="shared" si="86"/>
        <v>-3.0384856351256543E-10</v>
      </c>
      <c r="M829" s="8">
        <f>G829*$C$10*$B$8</f>
        <v>3.0384856351256543E-10</v>
      </c>
      <c r="N829" s="8">
        <f t="shared" si="87"/>
        <v>5.6398967981216956E-8</v>
      </c>
      <c r="O829" s="8">
        <f t="shared" si="90"/>
        <v>1148696.0621281133</v>
      </c>
      <c r="P829" s="2">
        <f t="shared" si="88"/>
        <v>1</v>
      </c>
    </row>
    <row r="830" spans="5:16" x14ac:dyDescent="0.3">
      <c r="E830" s="7">
        <v>825</v>
      </c>
      <c r="F830" s="10">
        <f>DATE(YEAR(F829),MONTH(F829)+IF($B$9="Monthly",1,0),DAY(F829)+IF($B$9="Biweekly",14,0))</f>
        <v>70342</v>
      </c>
      <c r="G830" s="8">
        <f t="shared" si="89"/>
        <v>5.6398967981216956E-8</v>
      </c>
      <c r="H830" s="8">
        <f t="shared" si="84"/>
        <v>0</v>
      </c>
      <c r="I830" s="8">
        <v>0</v>
      </c>
      <c r="J830" s="8">
        <v>0</v>
      </c>
      <c r="K830" s="8">
        <f t="shared" si="85"/>
        <v>0</v>
      </c>
      <c r="L830" s="8">
        <f t="shared" si="86"/>
        <v>-3.0549440989825849E-10</v>
      </c>
      <c r="M830" s="8">
        <f>G830*$C$10*$B$8</f>
        <v>3.0549440989825849E-10</v>
      </c>
      <c r="N830" s="8">
        <f t="shared" si="87"/>
        <v>5.6704462391115211E-8</v>
      </c>
      <c r="O830" s="8">
        <f t="shared" si="90"/>
        <v>1148696.0621281136</v>
      </c>
      <c r="P830" s="2">
        <f t="shared" si="88"/>
        <v>1</v>
      </c>
    </row>
    <row r="831" spans="5:16" x14ac:dyDescent="0.3">
      <c r="E831" s="7">
        <v>826</v>
      </c>
      <c r="F831" s="10">
        <f>DATE(YEAR(F830),MONTH(F830)+IF($B$9="Monthly",1,0),DAY(F830)+IF($B$9="Biweekly",14,0))</f>
        <v>70373</v>
      </c>
      <c r="G831" s="8">
        <f t="shared" si="89"/>
        <v>5.6704462391115211E-8</v>
      </c>
      <c r="H831" s="8">
        <f t="shared" si="84"/>
        <v>0</v>
      </c>
      <c r="I831" s="8">
        <v>0</v>
      </c>
      <c r="J831" s="8">
        <v>0</v>
      </c>
      <c r="K831" s="8">
        <f t="shared" si="85"/>
        <v>0</v>
      </c>
      <c r="L831" s="8">
        <f t="shared" si="86"/>
        <v>-3.0714917128520736E-10</v>
      </c>
      <c r="M831" s="8">
        <f>G831*$C$10*$B$8</f>
        <v>3.0714917128520736E-10</v>
      </c>
      <c r="N831" s="8">
        <f t="shared" si="87"/>
        <v>5.7011611562400416E-8</v>
      </c>
      <c r="O831" s="8">
        <f t="shared" si="90"/>
        <v>1148696.0621281138</v>
      </c>
      <c r="P831" s="2">
        <f t="shared" si="88"/>
        <v>1</v>
      </c>
    </row>
    <row r="832" spans="5:16" x14ac:dyDescent="0.3">
      <c r="E832" s="7">
        <v>827</v>
      </c>
      <c r="F832" s="10">
        <f>DATE(YEAR(F831),MONTH(F831)+IF($B$9="Monthly",1,0),DAY(F831)+IF($B$9="Biweekly",14,0))</f>
        <v>70403</v>
      </c>
      <c r="G832" s="8">
        <f t="shared" si="89"/>
        <v>5.7011611562400416E-8</v>
      </c>
      <c r="H832" s="8">
        <f t="shared" si="84"/>
        <v>0</v>
      </c>
      <c r="I832" s="8">
        <v>0</v>
      </c>
      <c r="J832" s="8">
        <v>0</v>
      </c>
      <c r="K832" s="8">
        <f t="shared" si="85"/>
        <v>0</v>
      </c>
      <c r="L832" s="8">
        <f t="shared" si="86"/>
        <v>-3.0881289596300224E-10</v>
      </c>
      <c r="M832" s="8">
        <f>G832*$C$10*$B$8</f>
        <v>3.0881289596300224E-10</v>
      </c>
      <c r="N832" s="8">
        <f t="shared" si="87"/>
        <v>5.7320424458363418E-8</v>
      </c>
      <c r="O832" s="8">
        <f t="shared" si="90"/>
        <v>1148696.062128114</v>
      </c>
      <c r="P832" s="2">
        <f t="shared" si="88"/>
        <v>1</v>
      </c>
    </row>
    <row r="833" spans="5:16" x14ac:dyDescent="0.3">
      <c r="E833" s="7">
        <v>828</v>
      </c>
      <c r="F833" s="10">
        <f>DATE(YEAR(F832),MONTH(F832)+IF($B$9="Monthly",1,0),DAY(F832)+IF($B$9="Biweekly",14,0))</f>
        <v>70434</v>
      </c>
      <c r="G833" s="8">
        <f t="shared" si="89"/>
        <v>5.7320424458363418E-8</v>
      </c>
      <c r="H833" s="8">
        <f t="shared" si="84"/>
        <v>0</v>
      </c>
      <c r="I833" s="8">
        <v>0</v>
      </c>
      <c r="J833" s="8">
        <v>0</v>
      </c>
      <c r="K833" s="8">
        <f t="shared" si="85"/>
        <v>0</v>
      </c>
      <c r="L833" s="8">
        <f t="shared" si="86"/>
        <v>-3.1048563248280184E-10</v>
      </c>
      <c r="M833" s="8">
        <f>G833*$C$10*$B$8</f>
        <v>3.1048563248280184E-10</v>
      </c>
      <c r="N833" s="8">
        <f t="shared" si="87"/>
        <v>5.7630910090846222E-8</v>
      </c>
      <c r="O833" s="8">
        <f t="shared" si="90"/>
        <v>1148696.0621281143</v>
      </c>
      <c r="P833" s="2">
        <f t="shared" si="88"/>
        <v>1</v>
      </c>
    </row>
    <row r="834" spans="5:16" x14ac:dyDescent="0.3">
      <c r="E834" s="7">
        <v>829</v>
      </c>
      <c r="F834" s="10">
        <f>DATE(YEAR(F833),MONTH(F833)+IF($B$9="Monthly",1,0),DAY(F833)+IF($B$9="Biweekly",14,0))</f>
        <v>70464</v>
      </c>
      <c r="G834" s="8">
        <f t="shared" si="89"/>
        <v>5.7630910090846222E-8</v>
      </c>
      <c r="H834" s="8">
        <f t="shared" si="84"/>
        <v>0</v>
      </c>
      <c r="I834" s="8">
        <v>0</v>
      </c>
      <c r="J834" s="8">
        <v>0</v>
      </c>
      <c r="K834" s="8">
        <f t="shared" si="85"/>
        <v>0</v>
      </c>
      <c r="L834" s="8">
        <f t="shared" si="86"/>
        <v>-3.1216742965875036E-10</v>
      </c>
      <c r="M834" s="8">
        <f>G834*$C$10*$B$8</f>
        <v>3.1216742965875036E-10</v>
      </c>
      <c r="N834" s="8">
        <f t="shared" si="87"/>
        <v>5.7943077520504975E-8</v>
      </c>
      <c r="O834" s="8">
        <f t="shared" si="90"/>
        <v>1148696.0621281145</v>
      </c>
      <c r="P834" s="2">
        <f t="shared" si="88"/>
        <v>1</v>
      </c>
    </row>
    <row r="835" spans="5:16" x14ac:dyDescent="0.3">
      <c r="E835" s="7">
        <v>830</v>
      </c>
      <c r="F835" s="10">
        <f>DATE(YEAR(F834),MONTH(F834)+IF($B$9="Monthly",1,0),DAY(F834)+IF($B$9="Biweekly",14,0))</f>
        <v>70495</v>
      </c>
      <c r="G835" s="8">
        <f t="shared" si="89"/>
        <v>5.7943077520504975E-8</v>
      </c>
      <c r="H835" s="8">
        <f t="shared" si="84"/>
        <v>0</v>
      </c>
      <c r="I835" s="8">
        <v>0</v>
      </c>
      <c r="J835" s="8">
        <v>0</v>
      </c>
      <c r="K835" s="8">
        <f t="shared" si="85"/>
        <v>0</v>
      </c>
      <c r="L835" s="8">
        <f t="shared" si="86"/>
        <v>-3.1385833656940194E-10</v>
      </c>
      <c r="M835" s="8">
        <f>G835*$C$10*$B$8</f>
        <v>3.1385833656940194E-10</v>
      </c>
      <c r="N835" s="8">
        <f t="shared" si="87"/>
        <v>5.8256935857074377E-8</v>
      </c>
      <c r="O835" s="8">
        <f t="shared" si="90"/>
        <v>1148696.0621281147</v>
      </c>
      <c r="P835" s="2">
        <f t="shared" si="88"/>
        <v>1</v>
      </c>
    </row>
    <row r="836" spans="5:16" x14ac:dyDescent="0.3">
      <c r="E836" s="7">
        <v>831</v>
      </c>
      <c r="F836" s="10">
        <f>DATE(YEAR(F835),MONTH(F835)+IF($B$9="Monthly",1,0),DAY(F835)+IF($B$9="Biweekly",14,0))</f>
        <v>70526</v>
      </c>
      <c r="G836" s="8">
        <f t="shared" si="89"/>
        <v>5.8256935857074377E-8</v>
      </c>
      <c r="H836" s="8">
        <f t="shared" si="84"/>
        <v>0</v>
      </c>
      <c r="I836" s="8">
        <v>0</v>
      </c>
      <c r="J836" s="8">
        <v>0</v>
      </c>
      <c r="K836" s="8">
        <f t="shared" si="85"/>
        <v>0</v>
      </c>
      <c r="L836" s="8">
        <f t="shared" si="86"/>
        <v>-3.1555840255915283E-10</v>
      </c>
      <c r="M836" s="8">
        <f>G836*$C$10*$B$8</f>
        <v>3.1555840255915283E-10</v>
      </c>
      <c r="N836" s="8">
        <f t="shared" si="87"/>
        <v>5.8572494259633527E-8</v>
      </c>
      <c r="O836" s="8">
        <f t="shared" si="90"/>
        <v>1148696.062128115</v>
      </c>
      <c r="P836" s="2">
        <f t="shared" si="88"/>
        <v>1</v>
      </c>
    </row>
    <row r="837" spans="5:16" x14ac:dyDescent="0.3">
      <c r="E837" s="7">
        <v>832</v>
      </c>
      <c r="F837" s="10">
        <f>DATE(YEAR(F836),MONTH(F836)+IF($B$9="Monthly",1,0),DAY(F836)+IF($B$9="Biweekly",14,0))</f>
        <v>70554</v>
      </c>
      <c r="G837" s="8">
        <f t="shared" si="89"/>
        <v>5.8572494259633527E-8</v>
      </c>
      <c r="H837" s="8">
        <f t="shared" si="84"/>
        <v>0</v>
      </c>
      <c r="I837" s="8">
        <v>0</v>
      </c>
      <c r="J837" s="8">
        <v>0</v>
      </c>
      <c r="K837" s="8">
        <f t="shared" si="85"/>
        <v>0</v>
      </c>
      <c r="L837" s="8">
        <f t="shared" si="86"/>
        <v>-3.1726767723968158E-10</v>
      </c>
      <c r="M837" s="8">
        <f>G837*$C$10*$B$8</f>
        <v>3.1726767723968158E-10</v>
      </c>
      <c r="N837" s="8">
        <f t="shared" si="87"/>
        <v>5.8889761936873205E-8</v>
      </c>
      <c r="O837" s="8">
        <f t="shared" si="90"/>
        <v>1148696.0621281152</v>
      </c>
      <c r="P837" s="2">
        <f t="shared" si="88"/>
        <v>1</v>
      </c>
    </row>
    <row r="838" spans="5:16" x14ac:dyDescent="0.3">
      <c r="E838" s="7">
        <v>833</v>
      </c>
      <c r="F838" s="10">
        <f>DATE(YEAR(F837),MONTH(F837)+IF($B$9="Monthly",1,0),DAY(F837)+IF($B$9="Biweekly",14,0))</f>
        <v>70585</v>
      </c>
      <c r="G838" s="8">
        <f t="shared" si="89"/>
        <v>5.8889761936873205E-8</v>
      </c>
      <c r="H838" s="8">
        <f t="shared" si="84"/>
        <v>0</v>
      </c>
      <c r="I838" s="8">
        <v>0</v>
      </c>
      <c r="J838" s="8">
        <v>0</v>
      </c>
      <c r="K838" s="8">
        <f t="shared" si="85"/>
        <v>0</v>
      </c>
      <c r="L838" s="8">
        <f t="shared" si="86"/>
        <v>-3.1898621049139649E-10</v>
      </c>
      <c r="M838" s="8">
        <f>G838*$C$10*$B$8</f>
        <v>3.1898621049139649E-10</v>
      </c>
      <c r="N838" s="8">
        <f t="shared" si="87"/>
        <v>5.9208748147364605E-8</v>
      </c>
      <c r="O838" s="8">
        <f t="shared" si="90"/>
        <v>1148696.0621281154</v>
      </c>
      <c r="P838" s="2">
        <f t="shared" si="88"/>
        <v>1</v>
      </c>
    </row>
    <row r="839" spans="5:16" x14ac:dyDescent="0.3">
      <c r="E839" s="7">
        <v>834</v>
      </c>
      <c r="F839" s="10">
        <f>DATE(YEAR(F838),MONTH(F838)+IF($B$9="Monthly",1,0),DAY(F838)+IF($B$9="Biweekly",14,0))</f>
        <v>70615</v>
      </c>
      <c r="G839" s="8">
        <f t="shared" si="89"/>
        <v>5.9208748147364605E-8</v>
      </c>
      <c r="H839" s="8">
        <f t="shared" ref="H839:H902" si="91">IF(G839&gt;1,-PMT($B$8*$C$10,$B$7/$C$10,$G$6,0),0)</f>
        <v>0</v>
      </c>
      <c r="I839" s="8">
        <v>0</v>
      </c>
      <c r="J839" s="8">
        <v>0</v>
      </c>
      <c r="K839" s="8">
        <f t="shared" ref="K839:K902" si="92">H839+I839+J839</f>
        <v>0</v>
      </c>
      <c r="L839" s="8">
        <f t="shared" ref="L839:L902" si="93">K839-M839</f>
        <v>-3.2071405246489159E-10</v>
      </c>
      <c r="M839" s="8">
        <f>G839*$C$10*$B$8</f>
        <v>3.2071405246489159E-10</v>
      </c>
      <c r="N839" s="8">
        <f t="shared" ref="N839:N902" si="94">G839-L839</f>
        <v>5.9529462199829497E-8</v>
      </c>
      <c r="O839" s="8">
        <f t="shared" si="90"/>
        <v>1148696.0621281157</v>
      </c>
      <c r="P839" s="2">
        <f t="shared" ref="P839:P902" si="95">IF(N839&gt;0,1,0)</f>
        <v>1</v>
      </c>
    </row>
    <row r="840" spans="5:16" x14ac:dyDescent="0.3">
      <c r="E840" s="7">
        <v>835</v>
      </c>
      <c r="F840" s="10">
        <f>DATE(YEAR(F839),MONTH(F839)+IF($B$9="Monthly",1,0),DAY(F839)+IF($B$9="Biweekly",14,0))</f>
        <v>70646</v>
      </c>
      <c r="G840" s="8">
        <f t="shared" ref="G840:G903" si="96">N839</f>
        <v>5.9529462199829497E-8</v>
      </c>
      <c r="H840" s="8">
        <f t="shared" si="91"/>
        <v>0</v>
      </c>
      <c r="I840" s="8">
        <v>0</v>
      </c>
      <c r="J840" s="8">
        <v>0</v>
      </c>
      <c r="K840" s="8">
        <f t="shared" si="92"/>
        <v>0</v>
      </c>
      <c r="L840" s="8">
        <f t="shared" si="93"/>
        <v>-3.2245125358240978E-10</v>
      </c>
      <c r="M840" s="8">
        <f>G840*$C$10*$B$8</f>
        <v>3.2245125358240978E-10</v>
      </c>
      <c r="N840" s="8">
        <f t="shared" si="94"/>
        <v>5.9851913453411907E-8</v>
      </c>
      <c r="O840" s="8">
        <f t="shared" ref="O840:O903" si="97">M840+O839</f>
        <v>1148696.0621281159</v>
      </c>
      <c r="P840" s="2">
        <f t="shared" si="95"/>
        <v>1</v>
      </c>
    </row>
    <row r="841" spans="5:16" x14ac:dyDescent="0.3">
      <c r="E841" s="7">
        <v>836</v>
      </c>
      <c r="F841" s="10">
        <f>DATE(YEAR(F840),MONTH(F840)+IF($B$9="Monthly",1,0),DAY(F840)+IF($B$9="Biweekly",14,0))</f>
        <v>70676</v>
      </c>
      <c r="G841" s="8">
        <f t="shared" si="96"/>
        <v>5.9851913453411907E-8</v>
      </c>
      <c r="H841" s="8">
        <f t="shared" si="91"/>
        <v>0</v>
      </c>
      <c r="I841" s="8">
        <v>0</v>
      </c>
      <c r="J841" s="8">
        <v>0</v>
      </c>
      <c r="K841" s="8">
        <f t="shared" si="92"/>
        <v>0</v>
      </c>
      <c r="L841" s="8">
        <f t="shared" si="93"/>
        <v>-3.2419786453931451E-10</v>
      </c>
      <c r="M841" s="8">
        <f>G841*$C$10*$B$8</f>
        <v>3.2419786453931451E-10</v>
      </c>
      <c r="N841" s="8">
        <f t="shared" si="94"/>
        <v>6.0176111317951222E-8</v>
      </c>
      <c r="O841" s="8">
        <f t="shared" si="97"/>
        <v>1148696.0621281161</v>
      </c>
      <c r="P841" s="2">
        <f t="shared" si="95"/>
        <v>1</v>
      </c>
    </row>
    <row r="842" spans="5:16" x14ac:dyDescent="0.3">
      <c r="E842" s="7">
        <v>837</v>
      </c>
      <c r="F842" s="10">
        <f>DATE(YEAR(F841),MONTH(F841)+IF($B$9="Monthly",1,0),DAY(F841)+IF($B$9="Biweekly",14,0))</f>
        <v>70707</v>
      </c>
      <c r="G842" s="8">
        <f t="shared" si="96"/>
        <v>6.0176111317951222E-8</v>
      </c>
      <c r="H842" s="8">
        <f t="shared" si="91"/>
        <v>0</v>
      </c>
      <c r="I842" s="8">
        <v>0</v>
      </c>
      <c r="J842" s="8">
        <v>0</v>
      </c>
      <c r="K842" s="8">
        <f t="shared" si="92"/>
        <v>0</v>
      </c>
      <c r="L842" s="8">
        <f t="shared" si="93"/>
        <v>-3.2595393630556915E-10</v>
      </c>
      <c r="M842" s="8">
        <f>G842*$C$10*$B$8</f>
        <v>3.2595393630556915E-10</v>
      </c>
      <c r="N842" s="8">
        <f t="shared" si="94"/>
        <v>6.0502065254256797E-8</v>
      </c>
      <c r="O842" s="8">
        <f t="shared" si="97"/>
        <v>1148696.0621281164</v>
      </c>
      <c r="P842" s="2">
        <f t="shared" si="95"/>
        <v>1</v>
      </c>
    </row>
    <row r="843" spans="5:16" x14ac:dyDescent="0.3">
      <c r="E843" s="7">
        <v>838</v>
      </c>
      <c r="F843" s="10">
        <f>DATE(YEAR(F842),MONTH(F842)+IF($B$9="Monthly",1,0),DAY(F842)+IF($B$9="Biweekly",14,0))</f>
        <v>70738</v>
      </c>
      <c r="G843" s="8">
        <f t="shared" si="96"/>
        <v>6.0502065254256797E-8</v>
      </c>
      <c r="H843" s="8">
        <f t="shared" si="91"/>
        <v>0</v>
      </c>
      <c r="I843" s="8">
        <v>0</v>
      </c>
      <c r="J843" s="8">
        <v>0</v>
      </c>
      <c r="K843" s="8">
        <f t="shared" si="92"/>
        <v>0</v>
      </c>
      <c r="L843" s="8">
        <f t="shared" si="93"/>
        <v>-3.2771952012722432E-10</v>
      </c>
      <c r="M843" s="8">
        <f>G843*$C$10*$B$8</f>
        <v>3.2771952012722432E-10</v>
      </c>
      <c r="N843" s="8">
        <f t="shared" si="94"/>
        <v>6.0829784774384023E-8</v>
      </c>
      <c r="O843" s="8">
        <f t="shared" si="97"/>
        <v>1148696.0621281166</v>
      </c>
      <c r="P843" s="2">
        <f t="shared" si="95"/>
        <v>1</v>
      </c>
    </row>
    <row r="844" spans="5:16" x14ac:dyDescent="0.3">
      <c r="E844" s="7">
        <v>839</v>
      </c>
      <c r="F844" s="10">
        <f>DATE(YEAR(F843),MONTH(F843)+IF($B$9="Monthly",1,0),DAY(F843)+IF($B$9="Biweekly",14,0))</f>
        <v>70768</v>
      </c>
      <c r="G844" s="8">
        <f t="shared" si="96"/>
        <v>6.0829784774384023E-8</v>
      </c>
      <c r="H844" s="8">
        <f t="shared" si="91"/>
        <v>0</v>
      </c>
      <c r="I844" s="8">
        <v>0</v>
      </c>
      <c r="J844" s="8">
        <v>0</v>
      </c>
      <c r="K844" s="8">
        <f t="shared" si="92"/>
        <v>0</v>
      </c>
      <c r="L844" s="8">
        <f t="shared" si="93"/>
        <v>-3.2949466752791349E-10</v>
      </c>
      <c r="M844" s="8">
        <f>G844*$C$10*$B$8</f>
        <v>3.2949466752791349E-10</v>
      </c>
      <c r="N844" s="8">
        <f t="shared" si="94"/>
        <v>6.1159279441911943E-8</v>
      </c>
      <c r="O844" s="8">
        <f t="shared" si="97"/>
        <v>1148696.0621281168</v>
      </c>
      <c r="P844" s="2">
        <f t="shared" si="95"/>
        <v>1</v>
      </c>
    </row>
    <row r="845" spans="5:16" x14ac:dyDescent="0.3">
      <c r="E845" s="7">
        <v>840</v>
      </c>
      <c r="F845" s="10">
        <f>DATE(YEAR(F844),MONTH(F844)+IF($B$9="Monthly",1,0),DAY(F844)+IF($B$9="Biweekly",14,0))</f>
        <v>70799</v>
      </c>
      <c r="G845" s="8">
        <f t="shared" si="96"/>
        <v>6.1159279441911943E-8</v>
      </c>
      <c r="H845" s="8">
        <f t="shared" si="91"/>
        <v>0</v>
      </c>
      <c r="I845" s="8">
        <v>0</v>
      </c>
      <c r="J845" s="8">
        <v>0</v>
      </c>
      <c r="K845" s="8">
        <f t="shared" si="92"/>
        <v>0</v>
      </c>
      <c r="L845" s="8">
        <f t="shared" si="93"/>
        <v>-3.3127943031035637E-10</v>
      </c>
      <c r="M845" s="8">
        <f>G845*$C$10*$B$8</f>
        <v>3.3127943031035637E-10</v>
      </c>
      <c r="N845" s="8">
        <f t="shared" si="94"/>
        <v>6.1490558872222294E-8</v>
      </c>
      <c r="O845" s="8">
        <f t="shared" si="97"/>
        <v>1148696.0621281171</v>
      </c>
      <c r="P845" s="2">
        <f t="shared" si="95"/>
        <v>1</v>
      </c>
    </row>
    <row r="846" spans="5:16" x14ac:dyDescent="0.3">
      <c r="E846" s="7">
        <v>841</v>
      </c>
      <c r="F846" s="10">
        <f>DATE(YEAR(F845),MONTH(F845)+IF($B$9="Monthly",1,0),DAY(F845)+IF($B$9="Biweekly",14,0))</f>
        <v>70829</v>
      </c>
      <c r="G846" s="8">
        <f t="shared" si="96"/>
        <v>6.1490558872222294E-8</v>
      </c>
      <c r="H846" s="8">
        <f t="shared" si="91"/>
        <v>0</v>
      </c>
      <c r="I846" s="8">
        <v>0</v>
      </c>
      <c r="J846" s="8">
        <v>0</v>
      </c>
      <c r="K846" s="8">
        <f t="shared" si="92"/>
        <v>0</v>
      </c>
      <c r="L846" s="8">
        <f t="shared" si="93"/>
        <v>-3.3307386055787071E-10</v>
      </c>
      <c r="M846" s="8">
        <f>G846*$C$10*$B$8</f>
        <v>3.3307386055787071E-10</v>
      </c>
      <c r="N846" s="8">
        <f t="shared" si="94"/>
        <v>6.1823632732780167E-8</v>
      </c>
      <c r="O846" s="8">
        <f t="shared" si="97"/>
        <v>1148696.0621281173</v>
      </c>
      <c r="P846" s="2">
        <f t="shared" si="95"/>
        <v>1</v>
      </c>
    </row>
    <row r="847" spans="5:16" x14ac:dyDescent="0.3">
      <c r="E847" s="7">
        <v>842</v>
      </c>
      <c r="F847" s="10">
        <f>DATE(YEAR(F846),MONTH(F846)+IF($B$9="Monthly",1,0),DAY(F846)+IF($B$9="Biweekly",14,0))</f>
        <v>70860</v>
      </c>
      <c r="G847" s="8">
        <f t="shared" si="96"/>
        <v>6.1823632732780167E-8</v>
      </c>
      <c r="H847" s="8">
        <f t="shared" si="91"/>
        <v>0</v>
      </c>
      <c r="I847" s="8">
        <v>0</v>
      </c>
      <c r="J847" s="8">
        <v>0</v>
      </c>
      <c r="K847" s="8">
        <f t="shared" si="92"/>
        <v>0</v>
      </c>
      <c r="L847" s="8">
        <f t="shared" si="93"/>
        <v>-3.3487801063589252E-10</v>
      </c>
      <c r="M847" s="8">
        <f>G847*$C$10*$B$8</f>
        <v>3.3487801063589252E-10</v>
      </c>
      <c r="N847" s="8">
        <f t="shared" si="94"/>
        <v>6.2158510743416059E-8</v>
      </c>
      <c r="O847" s="8">
        <f t="shared" si="97"/>
        <v>1148696.0621281175</v>
      </c>
      <c r="P847" s="2">
        <f t="shared" si="95"/>
        <v>1</v>
      </c>
    </row>
    <row r="848" spans="5:16" x14ac:dyDescent="0.3">
      <c r="E848" s="7">
        <v>843</v>
      </c>
      <c r="F848" s="10">
        <f>DATE(YEAR(F847),MONTH(F847)+IF($B$9="Monthly",1,0),DAY(F847)+IF($B$9="Biweekly",14,0))</f>
        <v>70891</v>
      </c>
      <c r="G848" s="8">
        <f t="shared" si="96"/>
        <v>6.2158510743416059E-8</v>
      </c>
      <c r="H848" s="8">
        <f t="shared" si="91"/>
        <v>0</v>
      </c>
      <c r="I848" s="8">
        <v>0</v>
      </c>
      <c r="J848" s="8">
        <v>0</v>
      </c>
      <c r="K848" s="8">
        <f t="shared" si="92"/>
        <v>0</v>
      </c>
      <c r="L848" s="8">
        <f t="shared" si="93"/>
        <v>-3.3669193319350365E-10</v>
      </c>
      <c r="M848" s="8">
        <f>G848*$C$10*$B$8</f>
        <v>3.3669193319350365E-10</v>
      </c>
      <c r="N848" s="8">
        <f t="shared" si="94"/>
        <v>6.2495202676609557E-8</v>
      </c>
      <c r="O848" s="8">
        <f t="shared" si="97"/>
        <v>1148696.0621281178</v>
      </c>
      <c r="P848" s="2">
        <f t="shared" si="95"/>
        <v>1</v>
      </c>
    </row>
    <row r="849" spans="5:16" x14ac:dyDescent="0.3">
      <c r="E849" s="7">
        <v>844</v>
      </c>
      <c r="F849" s="10">
        <f>DATE(YEAR(F848),MONTH(F848)+IF($B$9="Monthly",1,0),DAY(F848)+IF($B$9="Biweekly",14,0))</f>
        <v>70919</v>
      </c>
      <c r="G849" s="8">
        <f t="shared" si="96"/>
        <v>6.2495202676609557E-8</v>
      </c>
      <c r="H849" s="8">
        <f t="shared" si="91"/>
        <v>0</v>
      </c>
      <c r="I849" s="8">
        <v>0</v>
      </c>
      <c r="J849" s="8">
        <v>0</v>
      </c>
      <c r="K849" s="8">
        <f t="shared" si="92"/>
        <v>0</v>
      </c>
      <c r="L849" s="8">
        <f t="shared" si="93"/>
        <v>-3.3851568116496842E-10</v>
      </c>
      <c r="M849" s="8">
        <f>G849*$C$10*$B$8</f>
        <v>3.3851568116496842E-10</v>
      </c>
      <c r="N849" s="8">
        <f t="shared" si="94"/>
        <v>6.2833718357774529E-8</v>
      </c>
      <c r="O849" s="8">
        <f t="shared" si="97"/>
        <v>1148696.062128118</v>
      </c>
      <c r="P849" s="2">
        <f t="shared" si="95"/>
        <v>1</v>
      </c>
    </row>
    <row r="850" spans="5:16" x14ac:dyDescent="0.3">
      <c r="E850" s="7">
        <v>845</v>
      </c>
      <c r="F850" s="10">
        <f>DATE(YEAR(F849),MONTH(F849)+IF($B$9="Monthly",1,0),DAY(F849)+IF($B$9="Biweekly",14,0))</f>
        <v>70950</v>
      </c>
      <c r="G850" s="8">
        <f t="shared" si="96"/>
        <v>6.2833718357774529E-8</v>
      </c>
      <c r="H850" s="8">
        <f t="shared" si="91"/>
        <v>0</v>
      </c>
      <c r="I850" s="8">
        <v>0</v>
      </c>
      <c r="J850" s="8">
        <v>0</v>
      </c>
      <c r="K850" s="8">
        <f t="shared" si="92"/>
        <v>0</v>
      </c>
      <c r="L850" s="8">
        <f t="shared" si="93"/>
        <v>-3.4034930777127873E-10</v>
      </c>
      <c r="M850" s="8">
        <f>G850*$C$10*$B$8</f>
        <v>3.4034930777127873E-10</v>
      </c>
      <c r="N850" s="8">
        <f t="shared" si="94"/>
        <v>6.3174067665545814E-8</v>
      </c>
      <c r="O850" s="8">
        <f t="shared" si="97"/>
        <v>1148696.0621281182</v>
      </c>
      <c r="P850" s="2">
        <f t="shared" si="95"/>
        <v>1</v>
      </c>
    </row>
    <row r="851" spans="5:16" x14ac:dyDescent="0.3">
      <c r="E851" s="7">
        <v>846</v>
      </c>
      <c r="F851" s="10">
        <f>DATE(YEAR(F850),MONTH(F850)+IF($B$9="Monthly",1,0),DAY(F850)+IF($B$9="Biweekly",14,0))</f>
        <v>70980</v>
      </c>
      <c r="G851" s="8">
        <f t="shared" si="96"/>
        <v>6.3174067665545814E-8</v>
      </c>
      <c r="H851" s="8">
        <f t="shared" si="91"/>
        <v>0</v>
      </c>
      <c r="I851" s="8">
        <v>0</v>
      </c>
      <c r="J851" s="8">
        <v>0</v>
      </c>
      <c r="K851" s="8">
        <f t="shared" si="92"/>
        <v>0</v>
      </c>
      <c r="L851" s="8">
        <f t="shared" si="93"/>
        <v>-3.4219286652170651E-10</v>
      </c>
      <c r="M851" s="8">
        <f>G851*$C$10*$B$8</f>
        <v>3.4219286652170651E-10</v>
      </c>
      <c r="N851" s="8">
        <f t="shared" si="94"/>
        <v>6.3516260532067519E-8</v>
      </c>
      <c r="O851" s="8">
        <f t="shared" si="97"/>
        <v>1148696.0621281185</v>
      </c>
      <c r="P851" s="2">
        <f t="shared" si="95"/>
        <v>1</v>
      </c>
    </row>
    <row r="852" spans="5:16" x14ac:dyDescent="0.3">
      <c r="E852" s="7">
        <v>847</v>
      </c>
      <c r="F852" s="10">
        <f>DATE(YEAR(F851),MONTH(F851)+IF($B$9="Monthly",1,0),DAY(F851)+IF($B$9="Biweekly",14,0))</f>
        <v>71011</v>
      </c>
      <c r="G852" s="8">
        <f t="shared" si="96"/>
        <v>6.3516260532067519E-8</v>
      </c>
      <c r="H852" s="8">
        <f t="shared" si="91"/>
        <v>0</v>
      </c>
      <c r="I852" s="8">
        <v>0</v>
      </c>
      <c r="J852" s="8">
        <v>0</v>
      </c>
      <c r="K852" s="8">
        <f t="shared" si="92"/>
        <v>0</v>
      </c>
      <c r="L852" s="8">
        <f t="shared" si="93"/>
        <v>-3.4404641121536572E-10</v>
      </c>
      <c r="M852" s="8">
        <f>G852*$C$10*$B$8</f>
        <v>3.4404641121536572E-10</v>
      </c>
      <c r="N852" s="8">
        <f t="shared" si="94"/>
        <v>6.3860306943282878E-8</v>
      </c>
      <c r="O852" s="8">
        <f t="shared" si="97"/>
        <v>1148696.0621281187</v>
      </c>
      <c r="P852" s="2">
        <f t="shared" si="95"/>
        <v>1</v>
      </c>
    </row>
    <row r="853" spans="5:16" x14ac:dyDescent="0.3">
      <c r="E853" s="7">
        <v>848</v>
      </c>
      <c r="F853" s="10">
        <f>DATE(YEAR(F852),MONTH(F852)+IF($B$9="Monthly",1,0),DAY(F852)+IF($B$9="Biweekly",14,0))</f>
        <v>71041</v>
      </c>
      <c r="G853" s="8">
        <f t="shared" si="96"/>
        <v>6.3860306943282878E-8</v>
      </c>
      <c r="H853" s="8">
        <f t="shared" si="91"/>
        <v>0</v>
      </c>
      <c r="I853" s="8">
        <v>0</v>
      </c>
      <c r="J853" s="8">
        <v>0</v>
      </c>
      <c r="K853" s="8">
        <f t="shared" si="92"/>
        <v>0</v>
      </c>
      <c r="L853" s="8">
        <f t="shared" si="93"/>
        <v>-3.4590999594278223E-10</v>
      </c>
      <c r="M853" s="8">
        <f>G853*$C$10*$B$8</f>
        <v>3.4590999594278223E-10</v>
      </c>
      <c r="N853" s="8">
        <f t="shared" si="94"/>
        <v>6.4206216939225656E-8</v>
      </c>
      <c r="O853" s="8">
        <f t="shared" si="97"/>
        <v>1148696.0621281189</v>
      </c>
      <c r="P853" s="2">
        <f t="shared" si="95"/>
        <v>1</v>
      </c>
    </row>
    <row r="854" spans="5:16" x14ac:dyDescent="0.3">
      <c r="E854" s="7">
        <v>849</v>
      </c>
      <c r="F854" s="10">
        <f>DATE(YEAR(F853),MONTH(F853)+IF($B$9="Monthly",1,0),DAY(F853)+IF($B$9="Biweekly",14,0))</f>
        <v>71072</v>
      </c>
      <c r="G854" s="8">
        <f t="shared" si="96"/>
        <v>6.4206216939225656E-8</v>
      </c>
      <c r="H854" s="8">
        <f t="shared" si="91"/>
        <v>0</v>
      </c>
      <c r="I854" s="8">
        <v>0</v>
      </c>
      <c r="J854" s="8">
        <v>0</v>
      </c>
      <c r="K854" s="8">
        <f t="shared" si="92"/>
        <v>0</v>
      </c>
      <c r="L854" s="8">
        <f t="shared" si="93"/>
        <v>-3.4778367508747228E-10</v>
      </c>
      <c r="M854" s="8">
        <f>G854*$C$10*$B$8</f>
        <v>3.4778367508747228E-10</v>
      </c>
      <c r="N854" s="8">
        <f t="shared" si="94"/>
        <v>6.455400061431313E-8</v>
      </c>
      <c r="O854" s="8">
        <f t="shared" si="97"/>
        <v>1148696.0621281192</v>
      </c>
      <c r="P854" s="2">
        <f t="shared" si="95"/>
        <v>1</v>
      </c>
    </row>
    <row r="855" spans="5:16" x14ac:dyDescent="0.3">
      <c r="E855" s="7">
        <v>850</v>
      </c>
      <c r="F855" s="10">
        <f>DATE(YEAR(F854),MONTH(F854)+IF($B$9="Monthly",1,0),DAY(F854)+IF($B$9="Biweekly",14,0))</f>
        <v>71103</v>
      </c>
      <c r="G855" s="8">
        <f t="shared" si="96"/>
        <v>6.455400061431313E-8</v>
      </c>
      <c r="H855" s="8">
        <f t="shared" si="91"/>
        <v>0</v>
      </c>
      <c r="I855" s="8">
        <v>0</v>
      </c>
      <c r="J855" s="8">
        <v>0</v>
      </c>
      <c r="K855" s="8">
        <f t="shared" si="92"/>
        <v>0</v>
      </c>
      <c r="L855" s="8">
        <f t="shared" si="93"/>
        <v>-3.4966750332752946E-10</v>
      </c>
      <c r="M855" s="8">
        <f>G855*$C$10*$B$8</f>
        <v>3.4966750332752946E-10</v>
      </c>
      <c r="N855" s="8">
        <f t="shared" si="94"/>
        <v>6.4903668117640657E-8</v>
      </c>
      <c r="O855" s="8">
        <f t="shared" si="97"/>
        <v>1148696.0621281196</v>
      </c>
      <c r="P855" s="2">
        <f t="shared" si="95"/>
        <v>1</v>
      </c>
    </row>
    <row r="856" spans="5:16" x14ac:dyDescent="0.3">
      <c r="E856" s="7">
        <v>851</v>
      </c>
      <c r="F856" s="10">
        <f>DATE(YEAR(F855),MONTH(F855)+IF($B$9="Monthly",1,0),DAY(F855)+IF($B$9="Biweekly",14,0))</f>
        <v>71133</v>
      </c>
      <c r="G856" s="8">
        <f t="shared" si="96"/>
        <v>6.4903668117640657E-8</v>
      </c>
      <c r="H856" s="8">
        <f t="shared" si="91"/>
        <v>0</v>
      </c>
      <c r="I856" s="8">
        <v>0</v>
      </c>
      <c r="J856" s="8">
        <v>0</v>
      </c>
      <c r="K856" s="8">
        <f t="shared" si="92"/>
        <v>0</v>
      </c>
      <c r="L856" s="8">
        <f t="shared" si="93"/>
        <v>-3.5156153563722023E-10</v>
      </c>
      <c r="M856" s="8">
        <f>G856*$C$10*$B$8</f>
        <v>3.5156153563722023E-10</v>
      </c>
      <c r="N856" s="8">
        <f t="shared" si="94"/>
        <v>6.5255229653277874E-8</v>
      </c>
      <c r="O856" s="8">
        <f t="shared" si="97"/>
        <v>1148696.0621281201</v>
      </c>
      <c r="P856" s="2">
        <f t="shared" si="95"/>
        <v>1</v>
      </c>
    </row>
    <row r="857" spans="5:16" x14ac:dyDescent="0.3">
      <c r="E857" s="7">
        <v>852</v>
      </c>
      <c r="F857" s="10">
        <f>DATE(YEAR(F856),MONTH(F856)+IF($B$9="Monthly",1,0),DAY(F856)+IF($B$9="Biweekly",14,0))</f>
        <v>71164</v>
      </c>
      <c r="G857" s="8">
        <f t="shared" si="96"/>
        <v>6.5255229653277874E-8</v>
      </c>
      <c r="H857" s="8">
        <f t="shared" si="91"/>
        <v>0</v>
      </c>
      <c r="I857" s="8">
        <v>0</v>
      </c>
      <c r="J857" s="8">
        <v>0</v>
      </c>
      <c r="K857" s="8">
        <f t="shared" si="92"/>
        <v>0</v>
      </c>
      <c r="L857" s="8">
        <f t="shared" si="93"/>
        <v>-3.5346582728858845E-10</v>
      </c>
      <c r="M857" s="8">
        <f>G857*$C$10*$B$8</f>
        <v>3.5346582728858845E-10</v>
      </c>
      <c r="N857" s="8">
        <f t="shared" si="94"/>
        <v>6.5608695480566466E-8</v>
      </c>
      <c r="O857" s="8">
        <f t="shared" si="97"/>
        <v>1148696.0621281206</v>
      </c>
      <c r="P857" s="2">
        <f t="shared" si="95"/>
        <v>1</v>
      </c>
    </row>
    <row r="858" spans="5:16" x14ac:dyDescent="0.3">
      <c r="E858" s="7">
        <v>853</v>
      </c>
      <c r="F858" s="10">
        <f>DATE(YEAR(F857),MONTH(F857)+IF($B$9="Monthly",1,0),DAY(F857)+IF($B$9="Biweekly",14,0))</f>
        <v>71194</v>
      </c>
      <c r="G858" s="8">
        <f t="shared" si="96"/>
        <v>6.5608695480566466E-8</v>
      </c>
      <c r="H858" s="8">
        <f t="shared" si="91"/>
        <v>0</v>
      </c>
      <c r="I858" s="8">
        <v>0</v>
      </c>
      <c r="J858" s="8">
        <v>0</v>
      </c>
      <c r="K858" s="8">
        <f t="shared" si="92"/>
        <v>0</v>
      </c>
      <c r="L858" s="8">
        <f t="shared" si="93"/>
        <v>-3.5538043385306832E-10</v>
      </c>
      <c r="M858" s="8">
        <f>G858*$C$10*$B$8</f>
        <v>3.5538043385306832E-10</v>
      </c>
      <c r="N858" s="8">
        <f t="shared" si="94"/>
        <v>6.5964075914419529E-8</v>
      </c>
      <c r="O858" s="8">
        <f t="shared" si="97"/>
        <v>1148696.062128121</v>
      </c>
      <c r="P858" s="2">
        <f t="shared" si="95"/>
        <v>1</v>
      </c>
    </row>
    <row r="859" spans="5:16" x14ac:dyDescent="0.3">
      <c r="E859" s="7">
        <v>854</v>
      </c>
      <c r="F859" s="10">
        <f>DATE(YEAR(F858),MONTH(F858)+IF($B$9="Monthly",1,0),DAY(F858)+IF($B$9="Biweekly",14,0))</f>
        <v>71225</v>
      </c>
      <c r="G859" s="8">
        <f t="shared" si="96"/>
        <v>6.5964075914419529E-8</v>
      </c>
      <c r="H859" s="8">
        <f t="shared" si="91"/>
        <v>0</v>
      </c>
      <c r="I859" s="8">
        <v>0</v>
      </c>
      <c r="J859" s="8">
        <v>0</v>
      </c>
      <c r="K859" s="8">
        <f t="shared" si="92"/>
        <v>0</v>
      </c>
      <c r="L859" s="8">
        <f t="shared" si="93"/>
        <v>-3.5730541120310577E-10</v>
      </c>
      <c r="M859" s="8">
        <f>G859*$C$10*$B$8</f>
        <v>3.5730541120310577E-10</v>
      </c>
      <c r="N859" s="8">
        <f t="shared" si="94"/>
        <v>6.6321381325622634E-8</v>
      </c>
      <c r="O859" s="8">
        <f t="shared" si="97"/>
        <v>1148696.0621281215</v>
      </c>
      <c r="P859" s="2">
        <f t="shared" si="95"/>
        <v>1</v>
      </c>
    </row>
    <row r="860" spans="5:16" x14ac:dyDescent="0.3">
      <c r="E860" s="7">
        <v>855</v>
      </c>
      <c r="F860" s="10">
        <f>DATE(YEAR(F859),MONTH(F859)+IF($B$9="Monthly",1,0),DAY(F859)+IF($B$9="Biweekly",14,0))</f>
        <v>71256</v>
      </c>
      <c r="G860" s="8">
        <f t="shared" si="96"/>
        <v>6.6321381325622634E-8</v>
      </c>
      <c r="H860" s="8">
        <f t="shared" si="91"/>
        <v>0</v>
      </c>
      <c r="I860" s="8">
        <v>0</v>
      </c>
      <c r="J860" s="8">
        <v>0</v>
      </c>
      <c r="K860" s="8">
        <f t="shared" si="92"/>
        <v>0</v>
      </c>
      <c r="L860" s="8">
        <f t="shared" si="93"/>
        <v>-3.5924081551378928E-10</v>
      </c>
      <c r="M860" s="8">
        <f>G860*$C$10*$B$8</f>
        <v>3.5924081551378928E-10</v>
      </c>
      <c r="N860" s="8">
        <f t="shared" si="94"/>
        <v>6.668062214113642E-8</v>
      </c>
      <c r="O860" s="8">
        <f t="shared" si="97"/>
        <v>1148696.062128122</v>
      </c>
      <c r="P860" s="2">
        <f t="shared" si="95"/>
        <v>1</v>
      </c>
    </row>
    <row r="861" spans="5:16" x14ac:dyDescent="0.3">
      <c r="E861" s="7">
        <v>856</v>
      </c>
      <c r="F861" s="10">
        <f>DATE(YEAR(F860),MONTH(F860)+IF($B$9="Monthly",1,0),DAY(F860)+IF($B$9="Biweekly",14,0))</f>
        <v>71284</v>
      </c>
      <c r="G861" s="8">
        <f t="shared" si="96"/>
        <v>6.668062214113642E-8</v>
      </c>
      <c r="H861" s="8">
        <f t="shared" si="91"/>
        <v>0</v>
      </c>
      <c r="I861" s="8">
        <v>0</v>
      </c>
      <c r="J861" s="8">
        <v>0</v>
      </c>
      <c r="K861" s="8">
        <f t="shared" si="92"/>
        <v>0</v>
      </c>
      <c r="L861" s="8">
        <f t="shared" si="93"/>
        <v>-3.6118670326448892E-10</v>
      </c>
      <c r="M861" s="8">
        <f>G861*$C$10*$B$8</f>
        <v>3.6118670326448892E-10</v>
      </c>
      <c r="N861" s="8">
        <f t="shared" si="94"/>
        <v>6.7041808844400916E-8</v>
      </c>
      <c r="O861" s="8">
        <f t="shared" si="97"/>
        <v>1148696.0621281224</v>
      </c>
      <c r="P861" s="2">
        <f t="shared" si="95"/>
        <v>1</v>
      </c>
    </row>
    <row r="862" spans="5:16" x14ac:dyDescent="0.3">
      <c r="E862" s="7">
        <v>857</v>
      </c>
      <c r="F862" s="10">
        <f>DATE(YEAR(F861),MONTH(F861)+IF($B$9="Monthly",1,0),DAY(F861)+IF($B$9="Biweekly",14,0))</f>
        <v>71315</v>
      </c>
      <c r="G862" s="8">
        <f t="shared" si="96"/>
        <v>6.7041808844400916E-8</v>
      </c>
      <c r="H862" s="8">
        <f t="shared" si="91"/>
        <v>0</v>
      </c>
      <c r="I862" s="8">
        <v>0</v>
      </c>
      <c r="J862" s="8">
        <v>0</v>
      </c>
      <c r="K862" s="8">
        <f t="shared" si="92"/>
        <v>0</v>
      </c>
      <c r="L862" s="8">
        <f t="shared" si="93"/>
        <v>-3.6314313124050496E-10</v>
      </c>
      <c r="M862" s="8">
        <f>G862*$C$10*$B$8</f>
        <v>3.6314313124050496E-10</v>
      </c>
      <c r="N862" s="8">
        <f t="shared" si="94"/>
        <v>6.7404951975641422E-8</v>
      </c>
      <c r="O862" s="8">
        <f t="shared" si="97"/>
        <v>1148696.0621281229</v>
      </c>
      <c r="P862" s="2">
        <f t="shared" si="95"/>
        <v>1</v>
      </c>
    </row>
    <row r="863" spans="5:16" x14ac:dyDescent="0.3">
      <c r="E863" s="7">
        <v>858</v>
      </c>
      <c r="F863" s="10">
        <f>DATE(YEAR(F862),MONTH(F862)+IF($B$9="Monthly",1,0),DAY(F862)+IF($B$9="Biweekly",14,0))</f>
        <v>71345</v>
      </c>
      <c r="G863" s="8">
        <f t="shared" si="96"/>
        <v>6.7404951975641422E-8</v>
      </c>
      <c r="H863" s="8">
        <f t="shared" si="91"/>
        <v>0</v>
      </c>
      <c r="I863" s="8">
        <v>0</v>
      </c>
      <c r="J863" s="8">
        <v>0</v>
      </c>
      <c r="K863" s="8">
        <f t="shared" si="92"/>
        <v>0</v>
      </c>
      <c r="L863" s="8">
        <f t="shared" si="93"/>
        <v>-3.6511015653472435E-10</v>
      </c>
      <c r="M863" s="8">
        <f>G863*$C$10*$B$8</f>
        <v>3.6511015653472435E-10</v>
      </c>
      <c r="N863" s="8">
        <f t="shared" si="94"/>
        <v>6.7770062132176147E-8</v>
      </c>
      <c r="O863" s="8">
        <f t="shared" si="97"/>
        <v>1148696.0621281234</v>
      </c>
      <c r="P863" s="2">
        <f t="shared" si="95"/>
        <v>1</v>
      </c>
    </row>
    <row r="864" spans="5:16" x14ac:dyDescent="0.3">
      <c r="E864" s="7">
        <v>859</v>
      </c>
      <c r="F864" s="10">
        <f>DATE(YEAR(F863),MONTH(F863)+IF($B$9="Monthly",1,0),DAY(F863)+IF($B$9="Biweekly",14,0))</f>
        <v>71376</v>
      </c>
      <c r="G864" s="8">
        <f t="shared" si="96"/>
        <v>6.7770062132176147E-8</v>
      </c>
      <c r="H864" s="8">
        <f t="shared" si="91"/>
        <v>0</v>
      </c>
      <c r="I864" s="8">
        <v>0</v>
      </c>
      <c r="J864" s="8">
        <v>0</v>
      </c>
      <c r="K864" s="8">
        <f t="shared" si="92"/>
        <v>0</v>
      </c>
      <c r="L864" s="8">
        <f t="shared" si="93"/>
        <v>-3.6708783654928746E-10</v>
      </c>
      <c r="M864" s="8">
        <f>G864*$C$10*$B$8</f>
        <v>3.6708783654928746E-10</v>
      </c>
      <c r="N864" s="8">
        <f t="shared" si="94"/>
        <v>6.8137149968725437E-8</v>
      </c>
      <c r="O864" s="8">
        <f t="shared" si="97"/>
        <v>1148696.0621281238</v>
      </c>
      <c r="P864" s="2">
        <f t="shared" si="95"/>
        <v>1</v>
      </c>
    </row>
    <row r="865" spans="5:16" x14ac:dyDescent="0.3">
      <c r="E865" s="7">
        <v>860</v>
      </c>
      <c r="F865" s="10">
        <f>DATE(YEAR(F864),MONTH(F864)+IF($B$9="Monthly",1,0),DAY(F864)+IF($B$9="Biweekly",14,0))</f>
        <v>71406</v>
      </c>
      <c r="G865" s="8">
        <f t="shared" si="96"/>
        <v>6.8137149968725437E-8</v>
      </c>
      <c r="H865" s="8">
        <f t="shared" si="91"/>
        <v>0</v>
      </c>
      <c r="I865" s="8">
        <v>0</v>
      </c>
      <c r="J865" s="8">
        <v>0</v>
      </c>
      <c r="K865" s="8">
        <f t="shared" si="92"/>
        <v>0</v>
      </c>
      <c r="L865" s="8">
        <f t="shared" si="93"/>
        <v>-3.690762289972628E-10</v>
      </c>
      <c r="M865" s="8">
        <f>G865*$C$10*$B$8</f>
        <v>3.690762289972628E-10</v>
      </c>
      <c r="N865" s="8">
        <f t="shared" si="94"/>
        <v>6.8506226197722706E-8</v>
      </c>
      <c r="O865" s="8">
        <f t="shared" si="97"/>
        <v>1148696.0621281243</v>
      </c>
      <c r="P865" s="2">
        <f t="shared" si="95"/>
        <v>1</v>
      </c>
    </row>
    <row r="866" spans="5:16" x14ac:dyDescent="0.3">
      <c r="E866" s="7">
        <v>861</v>
      </c>
      <c r="F866" s="10">
        <f>DATE(YEAR(F865),MONTH(F865)+IF($B$9="Monthly",1,0),DAY(F865)+IF($B$9="Biweekly",14,0))</f>
        <v>71437</v>
      </c>
      <c r="G866" s="8">
        <f t="shared" si="96"/>
        <v>6.8506226197722706E-8</v>
      </c>
      <c r="H866" s="8">
        <f t="shared" si="91"/>
        <v>0</v>
      </c>
      <c r="I866" s="8">
        <v>0</v>
      </c>
      <c r="J866" s="8">
        <v>0</v>
      </c>
      <c r="K866" s="8">
        <f t="shared" si="92"/>
        <v>0</v>
      </c>
      <c r="L866" s="8">
        <f t="shared" si="93"/>
        <v>-3.7107539190433134E-10</v>
      </c>
      <c r="M866" s="8">
        <f>G866*$C$10*$B$8</f>
        <v>3.7107539190433134E-10</v>
      </c>
      <c r="N866" s="8">
        <f t="shared" si="94"/>
        <v>6.8877301589627041E-8</v>
      </c>
      <c r="O866" s="8">
        <f t="shared" si="97"/>
        <v>1148696.0621281248</v>
      </c>
      <c r="P866" s="2">
        <f t="shared" si="95"/>
        <v>1</v>
      </c>
    </row>
    <row r="867" spans="5:16" x14ac:dyDescent="0.3">
      <c r="E867" s="7">
        <v>862</v>
      </c>
      <c r="F867" s="10">
        <f>DATE(YEAR(F866),MONTH(F866)+IF($B$9="Monthly",1,0),DAY(F866)+IF($B$9="Biweekly",14,0))</f>
        <v>71468</v>
      </c>
      <c r="G867" s="8">
        <f t="shared" si="96"/>
        <v>6.8877301589627041E-8</v>
      </c>
      <c r="H867" s="8">
        <f t="shared" si="91"/>
        <v>0</v>
      </c>
      <c r="I867" s="8">
        <v>0</v>
      </c>
      <c r="J867" s="8">
        <v>0</v>
      </c>
      <c r="K867" s="8">
        <f t="shared" si="92"/>
        <v>0</v>
      </c>
      <c r="L867" s="8">
        <f t="shared" si="93"/>
        <v>-3.730853836104798E-10</v>
      </c>
      <c r="M867" s="8">
        <f>G867*$C$10*$B$8</f>
        <v>3.730853836104798E-10</v>
      </c>
      <c r="N867" s="8">
        <f t="shared" si="94"/>
        <v>6.925038697323752E-8</v>
      </c>
      <c r="O867" s="8">
        <f t="shared" si="97"/>
        <v>1148696.0621281252</v>
      </c>
      <c r="P867" s="2">
        <f t="shared" si="95"/>
        <v>1</v>
      </c>
    </row>
    <row r="868" spans="5:16" x14ac:dyDescent="0.3">
      <c r="E868" s="7">
        <v>863</v>
      </c>
      <c r="F868" s="10">
        <f>DATE(YEAR(F867),MONTH(F867)+IF($B$9="Monthly",1,0),DAY(F867)+IF($B$9="Biweekly",14,0))</f>
        <v>71498</v>
      </c>
      <c r="G868" s="8">
        <f t="shared" si="96"/>
        <v>6.925038697323752E-8</v>
      </c>
      <c r="H868" s="8">
        <f t="shared" si="91"/>
        <v>0</v>
      </c>
      <c r="I868" s="8">
        <v>0</v>
      </c>
      <c r="J868" s="8">
        <v>0</v>
      </c>
      <c r="K868" s="8">
        <f t="shared" si="92"/>
        <v>0</v>
      </c>
      <c r="L868" s="8">
        <f t="shared" si="93"/>
        <v>-3.751062627717032E-10</v>
      </c>
      <c r="M868" s="8">
        <f>G868*$C$10*$B$8</f>
        <v>3.751062627717032E-10</v>
      </c>
      <c r="N868" s="8">
        <f t="shared" si="94"/>
        <v>6.9625493236009218E-8</v>
      </c>
      <c r="O868" s="8">
        <f t="shared" si="97"/>
        <v>1148696.0621281257</v>
      </c>
      <c r="P868" s="2">
        <f t="shared" si="95"/>
        <v>1</v>
      </c>
    </row>
    <row r="869" spans="5:16" x14ac:dyDescent="0.3">
      <c r="E869" s="7">
        <v>864</v>
      </c>
      <c r="F869" s="10">
        <f>DATE(YEAR(F868),MONTH(F868)+IF($B$9="Monthly",1,0),DAY(F868)+IF($B$9="Biweekly",14,0))</f>
        <v>71529</v>
      </c>
      <c r="G869" s="8">
        <f t="shared" si="96"/>
        <v>6.9625493236009218E-8</v>
      </c>
      <c r="H869" s="8">
        <f t="shared" si="91"/>
        <v>0</v>
      </c>
      <c r="I869" s="8">
        <v>0</v>
      </c>
      <c r="J869" s="8">
        <v>0</v>
      </c>
      <c r="K869" s="8">
        <f t="shared" si="92"/>
        <v>0</v>
      </c>
      <c r="L869" s="8">
        <f t="shared" si="93"/>
        <v>-3.7713808836171661E-10</v>
      </c>
      <c r="M869" s="8">
        <f>G869*$C$10*$B$8</f>
        <v>3.7713808836171661E-10</v>
      </c>
      <c r="N869" s="8">
        <f t="shared" si="94"/>
        <v>7.0002631324370929E-8</v>
      </c>
      <c r="O869" s="8">
        <f t="shared" si="97"/>
        <v>1148696.0621281262</v>
      </c>
      <c r="P869" s="2">
        <f t="shared" si="95"/>
        <v>1</v>
      </c>
    </row>
    <row r="870" spans="5:16" x14ac:dyDescent="0.3">
      <c r="E870" s="7">
        <v>865</v>
      </c>
      <c r="F870" s="10">
        <f>DATE(YEAR(F869),MONTH(F869)+IF($B$9="Monthly",1,0),DAY(F869)+IF($B$9="Biweekly",14,0))</f>
        <v>71559</v>
      </c>
      <c r="G870" s="8">
        <f t="shared" si="96"/>
        <v>7.0002631324370929E-8</v>
      </c>
      <c r="H870" s="8">
        <f t="shared" si="91"/>
        <v>0</v>
      </c>
      <c r="I870" s="8">
        <v>0</v>
      </c>
      <c r="J870" s="8">
        <v>0</v>
      </c>
      <c r="K870" s="8">
        <f t="shared" si="92"/>
        <v>0</v>
      </c>
      <c r="L870" s="8">
        <f t="shared" si="93"/>
        <v>-3.7918091967367584E-10</v>
      </c>
      <c r="M870" s="8">
        <f>G870*$C$10*$B$8</f>
        <v>3.7918091967367584E-10</v>
      </c>
      <c r="N870" s="8">
        <f t="shared" si="94"/>
        <v>7.0381812244044599E-8</v>
      </c>
      <c r="O870" s="8">
        <f t="shared" si="97"/>
        <v>1148696.0621281266</v>
      </c>
      <c r="P870" s="2">
        <f t="shared" si="95"/>
        <v>1</v>
      </c>
    </row>
    <row r="871" spans="5:16" x14ac:dyDescent="0.3">
      <c r="E871" s="7">
        <v>866</v>
      </c>
      <c r="F871" s="10">
        <f>DATE(YEAR(F870),MONTH(F870)+IF($B$9="Monthly",1,0),DAY(F870)+IF($B$9="Biweekly",14,0))</f>
        <v>71590</v>
      </c>
      <c r="G871" s="8">
        <f t="shared" si="96"/>
        <v>7.0381812244044599E-8</v>
      </c>
      <c r="H871" s="8">
        <f t="shared" si="91"/>
        <v>0</v>
      </c>
      <c r="I871" s="8">
        <v>0</v>
      </c>
      <c r="J871" s="8">
        <v>0</v>
      </c>
      <c r="K871" s="8">
        <f t="shared" si="92"/>
        <v>0</v>
      </c>
      <c r="L871" s="8">
        <f t="shared" si="93"/>
        <v>-3.8123481632190822E-10</v>
      </c>
      <c r="M871" s="8">
        <f>G871*$C$10*$B$8</f>
        <v>3.8123481632190822E-10</v>
      </c>
      <c r="N871" s="8">
        <f t="shared" si="94"/>
        <v>7.0763047060366511E-8</v>
      </c>
      <c r="O871" s="8">
        <f t="shared" si="97"/>
        <v>1148696.0621281271</v>
      </c>
      <c r="P871" s="2">
        <f t="shared" si="95"/>
        <v>1</v>
      </c>
    </row>
    <row r="872" spans="5:16" x14ac:dyDescent="0.3">
      <c r="E872" s="7">
        <v>867</v>
      </c>
      <c r="F872" s="10">
        <f>DATE(YEAR(F871),MONTH(F871)+IF($B$9="Monthly",1,0),DAY(F871)+IF($B$9="Biweekly",14,0))</f>
        <v>71621</v>
      </c>
      <c r="G872" s="8">
        <f t="shared" si="96"/>
        <v>7.0763047060366511E-8</v>
      </c>
      <c r="H872" s="8">
        <f t="shared" si="91"/>
        <v>0</v>
      </c>
      <c r="I872" s="8">
        <v>0</v>
      </c>
      <c r="J872" s="8">
        <v>0</v>
      </c>
      <c r="K872" s="8">
        <f t="shared" si="92"/>
        <v>0</v>
      </c>
      <c r="L872" s="8">
        <f t="shared" si="93"/>
        <v>-3.8329983824365192E-10</v>
      </c>
      <c r="M872" s="8">
        <f>G872*$C$10*$B$8</f>
        <v>3.8329983824365192E-10</v>
      </c>
      <c r="N872" s="8">
        <f t="shared" si="94"/>
        <v>7.1146346898610165E-8</v>
      </c>
      <c r="O872" s="8">
        <f t="shared" si="97"/>
        <v>1148696.0621281276</v>
      </c>
      <c r="P872" s="2">
        <f t="shared" si="95"/>
        <v>1</v>
      </c>
    </row>
    <row r="873" spans="5:16" x14ac:dyDescent="0.3">
      <c r="E873" s="7">
        <v>868</v>
      </c>
      <c r="F873" s="10">
        <f>DATE(YEAR(F872),MONTH(F872)+IF($B$9="Monthly",1,0),DAY(F872)+IF($B$9="Biweekly",14,0))</f>
        <v>71650</v>
      </c>
      <c r="G873" s="8">
        <f t="shared" si="96"/>
        <v>7.1146346898610165E-8</v>
      </c>
      <c r="H873" s="8">
        <f t="shared" si="91"/>
        <v>0</v>
      </c>
      <c r="I873" s="8">
        <v>0</v>
      </c>
      <c r="J873" s="8">
        <v>0</v>
      </c>
      <c r="K873" s="8">
        <f t="shared" si="92"/>
        <v>0</v>
      </c>
      <c r="L873" s="8">
        <f t="shared" si="93"/>
        <v>-3.8537604570080507E-10</v>
      </c>
      <c r="M873" s="8">
        <f>G873*$C$10*$B$8</f>
        <v>3.8537604570080507E-10</v>
      </c>
      <c r="N873" s="8">
        <f t="shared" si="94"/>
        <v>7.1531722944310968E-8</v>
      </c>
      <c r="O873" s="8">
        <f t="shared" si="97"/>
        <v>1148696.062128128</v>
      </c>
      <c r="P873" s="2">
        <f t="shared" si="95"/>
        <v>1</v>
      </c>
    </row>
    <row r="874" spans="5:16" x14ac:dyDescent="0.3">
      <c r="E874" s="7">
        <v>869</v>
      </c>
      <c r="F874" s="10">
        <f>DATE(YEAR(F873),MONTH(F873)+IF($B$9="Monthly",1,0),DAY(F873)+IF($B$9="Biweekly",14,0))</f>
        <v>71681</v>
      </c>
      <c r="G874" s="8">
        <f t="shared" si="96"/>
        <v>7.1531722944310968E-8</v>
      </c>
      <c r="H874" s="8">
        <f t="shared" si="91"/>
        <v>0</v>
      </c>
      <c r="I874" s="8">
        <v>0</v>
      </c>
      <c r="J874" s="8">
        <v>0</v>
      </c>
      <c r="K874" s="8">
        <f t="shared" si="92"/>
        <v>0</v>
      </c>
      <c r="L874" s="8">
        <f t="shared" si="93"/>
        <v>-3.8746349928168442E-10</v>
      </c>
      <c r="M874" s="8">
        <f>G874*$C$10*$B$8</f>
        <v>3.8746349928168442E-10</v>
      </c>
      <c r="N874" s="8">
        <f t="shared" si="94"/>
        <v>7.1919186443592647E-8</v>
      </c>
      <c r="O874" s="8">
        <f t="shared" si="97"/>
        <v>1148696.0621281285</v>
      </c>
      <c r="P874" s="2">
        <f t="shared" si="95"/>
        <v>1</v>
      </c>
    </row>
    <row r="875" spans="5:16" x14ac:dyDescent="0.3">
      <c r="E875" s="7">
        <v>870</v>
      </c>
      <c r="F875" s="10">
        <f>DATE(YEAR(F874),MONTH(F874)+IF($B$9="Monthly",1,0),DAY(F874)+IF($B$9="Biweekly",14,0))</f>
        <v>71711</v>
      </c>
      <c r="G875" s="8">
        <f t="shared" si="96"/>
        <v>7.1919186443592647E-8</v>
      </c>
      <c r="H875" s="8">
        <f t="shared" si="91"/>
        <v>0</v>
      </c>
      <c r="I875" s="8">
        <v>0</v>
      </c>
      <c r="J875" s="8">
        <v>0</v>
      </c>
      <c r="K875" s="8">
        <f t="shared" si="92"/>
        <v>0</v>
      </c>
      <c r="L875" s="8">
        <f t="shared" si="93"/>
        <v>-3.8956225990279349E-10</v>
      </c>
      <c r="M875" s="8">
        <f>G875*$C$10*$B$8</f>
        <v>3.8956225990279349E-10</v>
      </c>
      <c r="N875" s="8">
        <f t="shared" si="94"/>
        <v>7.2308748703495434E-8</v>
      </c>
      <c r="O875" s="8">
        <f t="shared" si="97"/>
        <v>1148696.0621281289</v>
      </c>
      <c r="P875" s="2">
        <f t="shared" si="95"/>
        <v>1</v>
      </c>
    </row>
    <row r="876" spans="5:16" x14ac:dyDescent="0.3">
      <c r="E876" s="7">
        <v>871</v>
      </c>
      <c r="F876" s="10">
        <f>DATE(YEAR(F875),MONTH(F875)+IF($B$9="Monthly",1,0),DAY(F875)+IF($B$9="Biweekly",14,0))</f>
        <v>71742</v>
      </c>
      <c r="G876" s="8">
        <f t="shared" si="96"/>
        <v>7.2308748703495434E-8</v>
      </c>
      <c r="H876" s="8">
        <f t="shared" si="91"/>
        <v>0</v>
      </c>
      <c r="I876" s="8">
        <v>0</v>
      </c>
      <c r="J876" s="8">
        <v>0</v>
      </c>
      <c r="K876" s="8">
        <f t="shared" si="92"/>
        <v>0</v>
      </c>
      <c r="L876" s="8">
        <f t="shared" si="93"/>
        <v>-3.9167238881060025E-10</v>
      </c>
      <c r="M876" s="8">
        <f>G876*$C$10*$B$8</f>
        <v>3.9167238881060025E-10</v>
      </c>
      <c r="N876" s="8">
        <f t="shared" si="94"/>
        <v>7.2700421092306038E-8</v>
      </c>
      <c r="O876" s="8">
        <f t="shared" si="97"/>
        <v>1148696.0621281294</v>
      </c>
      <c r="P876" s="2">
        <f t="shared" si="95"/>
        <v>1</v>
      </c>
    </row>
    <row r="877" spans="5:16" x14ac:dyDescent="0.3">
      <c r="E877" s="7">
        <v>872</v>
      </c>
      <c r="F877" s="10">
        <f>DATE(YEAR(F876),MONTH(F876)+IF($B$9="Monthly",1,0),DAY(F876)+IF($B$9="Biweekly",14,0))</f>
        <v>71772</v>
      </c>
      <c r="G877" s="8">
        <f t="shared" si="96"/>
        <v>7.2700421092306038E-8</v>
      </c>
      <c r="H877" s="8">
        <f t="shared" si="91"/>
        <v>0</v>
      </c>
      <c r="I877" s="8">
        <v>0</v>
      </c>
      <c r="J877" s="8">
        <v>0</v>
      </c>
      <c r="K877" s="8">
        <f t="shared" si="92"/>
        <v>0</v>
      </c>
      <c r="L877" s="8">
        <f t="shared" si="93"/>
        <v>-3.9379394758332438E-10</v>
      </c>
      <c r="M877" s="8">
        <f>G877*$C$10*$B$8</f>
        <v>3.9379394758332438E-10</v>
      </c>
      <c r="N877" s="8">
        <f t="shared" si="94"/>
        <v>7.3094215039889367E-8</v>
      </c>
      <c r="O877" s="8">
        <f t="shared" si="97"/>
        <v>1148696.0621281299</v>
      </c>
      <c r="P877" s="2">
        <f t="shared" si="95"/>
        <v>1</v>
      </c>
    </row>
    <row r="878" spans="5:16" x14ac:dyDescent="0.3">
      <c r="E878" s="7">
        <v>873</v>
      </c>
      <c r="F878" s="10">
        <f>DATE(YEAR(F877),MONTH(F877)+IF($B$9="Monthly",1,0),DAY(F877)+IF($B$9="Biweekly",14,0))</f>
        <v>71803</v>
      </c>
      <c r="G878" s="8">
        <f t="shared" si="96"/>
        <v>7.3094215039889367E-8</v>
      </c>
      <c r="H878" s="8">
        <f t="shared" si="91"/>
        <v>0</v>
      </c>
      <c r="I878" s="8">
        <v>0</v>
      </c>
      <c r="J878" s="8">
        <v>0</v>
      </c>
      <c r="K878" s="8">
        <f t="shared" si="92"/>
        <v>0</v>
      </c>
      <c r="L878" s="8">
        <f t="shared" si="93"/>
        <v>-3.9592699813273404E-10</v>
      </c>
      <c r="M878" s="8">
        <f>G878*$C$10*$B$8</f>
        <v>3.9592699813273404E-10</v>
      </c>
      <c r="N878" s="8">
        <f t="shared" si="94"/>
        <v>7.3490142038022095E-8</v>
      </c>
      <c r="O878" s="8">
        <f t="shared" si="97"/>
        <v>1148696.0621281303</v>
      </c>
      <c r="P878" s="2">
        <f t="shared" si="95"/>
        <v>1</v>
      </c>
    </row>
    <row r="879" spans="5:16" x14ac:dyDescent="0.3">
      <c r="E879" s="7">
        <v>874</v>
      </c>
      <c r="F879" s="10">
        <f>DATE(YEAR(F878),MONTH(F878)+IF($B$9="Monthly",1,0),DAY(F878)+IF($B$9="Biweekly",14,0))</f>
        <v>71834</v>
      </c>
      <c r="G879" s="8">
        <f t="shared" si="96"/>
        <v>7.3490142038022095E-8</v>
      </c>
      <c r="H879" s="8">
        <f t="shared" si="91"/>
        <v>0</v>
      </c>
      <c r="I879" s="8">
        <v>0</v>
      </c>
      <c r="J879" s="8">
        <v>0</v>
      </c>
      <c r="K879" s="8">
        <f t="shared" si="92"/>
        <v>0</v>
      </c>
      <c r="L879" s="8">
        <f t="shared" si="93"/>
        <v>-3.9807160270595304E-10</v>
      </c>
      <c r="M879" s="8">
        <f>G879*$C$10*$B$8</f>
        <v>3.9807160270595304E-10</v>
      </c>
      <c r="N879" s="8">
        <f t="shared" si="94"/>
        <v>7.3888213640728052E-8</v>
      </c>
      <c r="O879" s="8">
        <f t="shared" si="97"/>
        <v>1148696.0621281308</v>
      </c>
      <c r="P879" s="2">
        <f t="shared" si="95"/>
        <v>1</v>
      </c>
    </row>
    <row r="880" spans="5:16" x14ac:dyDescent="0.3">
      <c r="E880" s="7">
        <v>875</v>
      </c>
      <c r="F880" s="10">
        <f>DATE(YEAR(F879),MONTH(F879)+IF($B$9="Monthly",1,0),DAY(F879)+IF($B$9="Biweekly",14,0))</f>
        <v>71864</v>
      </c>
      <c r="G880" s="8">
        <f t="shared" si="96"/>
        <v>7.3888213640728052E-8</v>
      </c>
      <c r="H880" s="8">
        <f t="shared" si="91"/>
        <v>0</v>
      </c>
      <c r="I880" s="8">
        <v>0</v>
      </c>
      <c r="J880" s="8">
        <v>0</v>
      </c>
      <c r="K880" s="8">
        <f t="shared" si="92"/>
        <v>0</v>
      </c>
      <c r="L880" s="8">
        <f t="shared" si="93"/>
        <v>-4.0022782388727695E-10</v>
      </c>
      <c r="M880" s="8">
        <f>G880*$C$10*$B$8</f>
        <v>4.0022782388727695E-10</v>
      </c>
      <c r="N880" s="8">
        <f t="shared" si="94"/>
        <v>7.4288441464615328E-8</v>
      </c>
      <c r="O880" s="8">
        <f t="shared" si="97"/>
        <v>1148696.0621281313</v>
      </c>
      <c r="P880" s="2">
        <f t="shared" si="95"/>
        <v>1</v>
      </c>
    </row>
    <row r="881" spans="5:16" x14ac:dyDescent="0.3">
      <c r="E881" s="7">
        <v>876</v>
      </c>
      <c r="F881" s="10">
        <f>DATE(YEAR(F880),MONTH(F880)+IF($B$9="Monthly",1,0),DAY(F880)+IF($B$9="Biweekly",14,0))</f>
        <v>71895</v>
      </c>
      <c r="G881" s="8">
        <f t="shared" si="96"/>
        <v>7.4288441464615328E-8</v>
      </c>
      <c r="H881" s="8">
        <f t="shared" si="91"/>
        <v>0</v>
      </c>
      <c r="I881" s="8">
        <v>0</v>
      </c>
      <c r="J881" s="8">
        <v>0</v>
      </c>
      <c r="K881" s="8">
        <f t="shared" si="92"/>
        <v>0</v>
      </c>
      <c r="L881" s="8">
        <f t="shared" si="93"/>
        <v>-4.0239572459999971E-10</v>
      </c>
      <c r="M881" s="8">
        <f>G881*$C$10*$B$8</f>
        <v>4.0239572459999971E-10</v>
      </c>
      <c r="N881" s="8">
        <f t="shared" si="94"/>
        <v>7.4690837189215323E-8</v>
      </c>
      <c r="O881" s="8">
        <f t="shared" si="97"/>
        <v>1148696.0621281317</v>
      </c>
      <c r="P881" s="2">
        <f t="shared" si="95"/>
        <v>1</v>
      </c>
    </row>
    <row r="882" spans="5:16" x14ac:dyDescent="0.3">
      <c r="E882" s="7">
        <v>877</v>
      </c>
      <c r="F882" s="10">
        <f>DATE(YEAR(F881),MONTH(F881)+IF($B$9="Monthly",1,0),DAY(F881)+IF($B$9="Biweekly",14,0))</f>
        <v>71925</v>
      </c>
      <c r="G882" s="8">
        <f t="shared" si="96"/>
        <v>7.4690837189215323E-8</v>
      </c>
      <c r="H882" s="8">
        <f t="shared" si="91"/>
        <v>0</v>
      </c>
      <c r="I882" s="8">
        <v>0</v>
      </c>
      <c r="J882" s="8">
        <v>0</v>
      </c>
      <c r="K882" s="8">
        <f t="shared" si="92"/>
        <v>0</v>
      </c>
      <c r="L882" s="8">
        <f t="shared" si="93"/>
        <v>-4.0457536810824964E-10</v>
      </c>
      <c r="M882" s="8">
        <f>G882*$C$10*$B$8</f>
        <v>4.0457536810824964E-10</v>
      </c>
      <c r="N882" s="8">
        <f t="shared" si="94"/>
        <v>7.5095412557323576E-8</v>
      </c>
      <c r="O882" s="8">
        <f t="shared" si="97"/>
        <v>1148696.0621281322</v>
      </c>
      <c r="P882" s="2">
        <f t="shared" si="95"/>
        <v>1</v>
      </c>
    </row>
    <row r="883" spans="5:16" x14ac:dyDescent="0.3">
      <c r="E883" s="7">
        <v>878</v>
      </c>
      <c r="F883" s="10">
        <f>DATE(YEAR(F882),MONTH(F882)+IF($B$9="Monthly",1,0),DAY(F882)+IF($B$9="Biweekly",14,0))</f>
        <v>71956</v>
      </c>
      <c r="G883" s="8">
        <f t="shared" si="96"/>
        <v>7.5095412557323576E-8</v>
      </c>
      <c r="H883" s="8">
        <f t="shared" si="91"/>
        <v>0</v>
      </c>
      <c r="I883" s="8">
        <v>0</v>
      </c>
      <c r="J883" s="8">
        <v>0</v>
      </c>
      <c r="K883" s="8">
        <f t="shared" si="92"/>
        <v>0</v>
      </c>
      <c r="L883" s="8">
        <f t="shared" si="93"/>
        <v>-4.0676681801883603E-10</v>
      </c>
      <c r="M883" s="8">
        <f>G883*$C$10*$B$8</f>
        <v>4.0676681801883603E-10</v>
      </c>
      <c r="N883" s="8">
        <f t="shared" si="94"/>
        <v>7.5502179375342412E-8</v>
      </c>
      <c r="O883" s="8">
        <f t="shared" si="97"/>
        <v>1148696.0621281327</v>
      </c>
      <c r="P883" s="2">
        <f t="shared" si="95"/>
        <v>1</v>
      </c>
    </row>
    <row r="884" spans="5:16" x14ac:dyDescent="0.3">
      <c r="E884" s="7">
        <v>879</v>
      </c>
      <c r="F884" s="10">
        <f>DATE(YEAR(F883),MONTH(F883)+IF($B$9="Monthly",1,0),DAY(F883)+IF($B$9="Biweekly",14,0))</f>
        <v>71987</v>
      </c>
      <c r="G884" s="8">
        <f t="shared" si="96"/>
        <v>7.5502179375342412E-8</v>
      </c>
      <c r="H884" s="8">
        <f t="shared" si="91"/>
        <v>0</v>
      </c>
      <c r="I884" s="8">
        <v>0</v>
      </c>
      <c r="J884" s="8">
        <v>0</v>
      </c>
      <c r="K884" s="8">
        <f t="shared" si="92"/>
        <v>0</v>
      </c>
      <c r="L884" s="8">
        <f t="shared" si="93"/>
        <v>-4.0897013828310474E-10</v>
      </c>
      <c r="M884" s="8">
        <f>G884*$C$10*$B$8</f>
        <v>4.0897013828310474E-10</v>
      </c>
      <c r="N884" s="8">
        <f t="shared" si="94"/>
        <v>7.5911149513625515E-8</v>
      </c>
      <c r="O884" s="8">
        <f t="shared" si="97"/>
        <v>1148696.0621281331</v>
      </c>
      <c r="P884" s="2">
        <f t="shared" si="95"/>
        <v>1</v>
      </c>
    </row>
    <row r="885" spans="5:16" x14ac:dyDescent="0.3">
      <c r="E885" s="7">
        <v>880</v>
      </c>
      <c r="F885" s="10">
        <f>DATE(YEAR(F884),MONTH(F884)+IF($B$9="Monthly",1,0),DAY(F884)+IF($B$9="Biweekly",14,0))</f>
        <v>72015</v>
      </c>
      <c r="G885" s="8">
        <f t="shared" si="96"/>
        <v>7.5911149513625515E-8</v>
      </c>
      <c r="H885" s="8">
        <f t="shared" si="91"/>
        <v>0</v>
      </c>
      <c r="I885" s="8">
        <v>0</v>
      </c>
      <c r="J885" s="8">
        <v>0</v>
      </c>
      <c r="K885" s="8">
        <f t="shared" si="92"/>
        <v>0</v>
      </c>
      <c r="L885" s="8">
        <f t="shared" si="93"/>
        <v>-4.1118539319880487E-10</v>
      </c>
      <c r="M885" s="8">
        <f>G885*$C$10*$B$8</f>
        <v>4.1118539319880487E-10</v>
      </c>
      <c r="N885" s="8">
        <f t="shared" si="94"/>
        <v>7.6322334906824322E-8</v>
      </c>
      <c r="O885" s="8">
        <f t="shared" si="97"/>
        <v>1148696.0621281336</v>
      </c>
      <c r="P885" s="2">
        <f t="shared" si="95"/>
        <v>1</v>
      </c>
    </row>
    <row r="886" spans="5:16" x14ac:dyDescent="0.3">
      <c r="E886" s="7">
        <v>881</v>
      </c>
      <c r="F886" s="10">
        <f>DATE(YEAR(F885),MONTH(F885)+IF($B$9="Monthly",1,0),DAY(F885)+IF($B$9="Biweekly",14,0))</f>
        <v>72046</v>
      </c>
      <c r="G886" s="8">
        <f t="shared" si="96"/>
        <v>7.6322334906824322E-8</v>
      </c>
      <c r="H886" s="8">
        <f t="shared" si="91"/>
        <v>0</v>
      </c>
      <c r="I886" s="8">
        <v>0</v>
      </c>
      <c r="J886" s="8">
        <v>0</v>
      </c>
      <c r="K886" s="8">
        <f t="shared" si="92"/>
        <v>0</v>
      </c>
      <c r="L886" s="8">
        <f t="shared" si="93"/>
        <v>-4.1341264741196506E-10</v>
      </c>
      <c r="M886" s="8">
        <f>G886*$C$10*$B$8</f>
        <v>4.1341264741196506E-10</v>
      </c>
      <c r="N886" s="8">
        <f t="shared" si="94"/>
        <v>7.6735747554236291E-8</v>
      </c>
      <c r="O886" s="8">
        <f t="shared" si="97"/>
        <v>1148696.0621281341</v>
      </c>
      <c r="P886" s="2">
        <f t="shared" si="95"/>
        <v>1</v>
      </c>
    </row>
    <row r="887" spans="5:16" x14ac:dyDescent="0.3">
      <c r="E887" s="7">
        <v>882</v>
      </c>
      <c r="F887" s="10">
        <f>DATE(YEAR(F886),MONTH(F886)+IF($B$9="Monthly",1,0),DAY(F886)+IF($B$9="Biweekly",14,0))</f>
        <v>72076</v>
      </c>
      <c r="G887" s="8">
        <f t="shared" si="96"/>
        <v>7.6735747554236291E-8</v>
      </c>
      <c r="H887" s="8">
        <f t="shared" si="91"/>
        <v>0</v>
      </c>
      <c r="I887" s="8">
        <v>0</v>
      </c>
      <c r="J887" s="8">
        <v>0</v>
      </c>
      <c r="K887" s="8">
        <f t="shared" si="92"/>
        <v>0</v>
      </c>
      <c r="L887" s="8">
        <f t="shared" si="93"/>
        <v>-4.1565196591877988E-10</v>
      </c>
      <c r="M887" s="8">
        <f>G887*$C$10*$B$8</f>
        <v>4.1565196591877988E-10</v>
      </c>
      <c r="N887" s="8">
        <f t="shared" si="94"/>
        <v>7.7151399520155077E-8</v>
      </c>
      <c r="O887" s="8">
        <f t="shared" si="97"/>
        <v>1148696.0621281345</v>
      </c>
      <c r="P887" s="2">
        <f t="shared" si="95"/>
        <v>1</v>
      </c>
    </row>
    <row r="888" spans="5:16" x14ac:dyDescent="0.3">
      <c r="E888" s="7">
        <v>883</v>
      </c>
      <c r="F888" s="10">
        <f>DATE(YEAR(F887),MONTH(F887)+IF($B$9="Monthly",1,0),DAY(F887)+IF($B$9="Biweekly",14,0))</f>
        <v>72107</v>
      </c>
      <c r="G888" s="8">
        <f t="shared" si="96"/>
        <v>7.7151399520155077E-8</v>
      </c>
      <c r="H888" s="8">
        <f t="shared" si="91"/>
        <v>0</v>
      </c>
      <c r="I888" s="8">
        <v>0</v>
      </c>
      <c r="J888" s="8">
        <v>0</v>
      </c>
      <c r="K888" s="8">
        <f t="shared" si="92"/>
        <v>0</v>
      </c>
      <c r="L888" s="8">
        <f t="shared" si="93"/>
        <v>-4.1790341406750667E-10</v>
      </c>
      <c r="M888" s="8">
        <f>G888*$C$10*$B$8</f>
        <v>4.1790341406750667E-10</v>
      </c>
      <c r="N888" s="8">
        <f t="shared" si="94"/>
        <v>7.7569302934222583E-8</v>
      </c>
      <c r="O888" s="8">
        <f t="shared" si="97"/>
        <v>1148696.062128135</v>
      </c>
      <c r="P888" s="2">
        <f t="shared" si="95"/>
        <v>1</v>
      </c>
    </row>
    <row r="889" spans="5:16" x14ac:dyDescent="0.3">
      <c r="E889" s="7">
        <v>884</v>
      </c>
      <c r="F889" s="10">
        <f>DATE(YEAR(F888),MONTH(F888)+IF($B$9="Monthly",1,0),DAY(F888)+IF($B$9="Biweekly",14,0))</f>
        <v>72137</v>
      </c>
      <c r="G889" s="8">
        <f t="shared" si="96"/>
        <v>7.7569302934222583E-8</v>
      </c>
      <c r="H889" s="8">
        <f t="shared" si="91"/>
        <v>0</v>
      </c>
      <c r="I889" s="8">
        <v>0</v>
      </c>
      <c r="J889" s="8">
        <v>0</v>
      </c>
      <c r="K889" s="8">
        <f t="shared" si="92"/>
        <v>0</v>
      </c>
      <c r="L889" s="8">
        <f t="shared" si="93"/>
        <v>-4.2016705756037233E-10</v>
      </c>
      <c r="M889" s="8">
        <f>G889*$C$10*$B$8</f>
        <v>4.2016705756037233E-10</v>
      </c>
      <c r="N889" s="8">
        <f t="shared" si="94"/>
        <v>7.7989469991782955E-8</v>
      </c>
      <c r="O889" s="8">
        <f t="shared" si="97"/>
        <v>1148696.0621281355</v>
      </c>
      <c r="P889" s="2">
        <f t="shared" si="95"/>
        <v>1</v>
      </c>
    </row>
    <row r="890" spans="5:16" x14ac:dyDescent="0.3">
      <c r="E890" s="7">
        <v>885</v>
      </c>
      <c r="F890" s="10">
        <f>DATE(YEAR(F889),MONTH(F889)+IF($B$9="Monthly",1,0),DAY(F889)+IF($B$9="Biweekly",14,0))</f>
        <v>72168</v>
      </c>
      <c r="G890" s="8">
        <f t="shared" si="96"/>
        <v>7.7989469991782955E-8</v>
      </c>
      <c r="H890" s="8">
        <f t="shared" si="91"/>
        <v>0</v>
      </c>
      <c r="I890" s="8">
        <v>0</v>
      </c>
      <c r="J890" s="8">
        <v>0</v>
      </c>
      <c r="K890" s="8">
        <f t="shared" si="92"/>
        <v>0</v>
      </c>
      <c r="L890" s="8">
        <f t="shared" si="93"/>
        <v>-4.2244296245549102E-10</v>
      </c>
      <c r="M890" s="8">
        <f>G890*$C$10*$B$8</f>
        <v>4.2244296245549102E-10</v>
      </c>
      <c r="N890" s="8">
        <f t="shared" si="94"/>
        <v>7.8411912954238452E-8</v>
      </c>
      <c r="O890" s="8">
        <f t="shared" si="97"/>
        <v>1148696.0621281359</v>
      </c>
      <c r="P890" s="2">
        <f t="shared" si="95"/>
        <v>1</v>
      </c>
    </row>
    <row r="891" spans="5:16" x14ac:dyDescent="0.3">
      <c r="E891" s="7">
        <v>886</v>
      </c>
      <c r="F891" s="10">
        <f>DATE(YEAR(F890),MONTH(F890)+IF($B$9="Monthly",1,0),DAY(F890)+IF($B$9="Biweekly",14,0))</f>
        <v>72199</v>
      </c>
      <c r="G891" s="8">
        <f t="shared" si="96"/>
        <v>7.8411912954238452E-8</v>
      </c>
      <c r="H891" s="8">
        <f t="shared" si="91"/>
        <v>0</v>
      </c>
      <c r="I891" s="8">
        <v>0</v>
      </c>
      <c r="J891" s="8">
        <v>0</v>
      </c>
      <c r="K891" s="8">
        <f t="shared" si="92"/>
        <v>0</v>
      </c>
      <c r="L891" s="8">
        <f t="shared" si="93"/>
        <v>-4.2473119516879162E-10</v>
      </c>
      <c r="M891" s="8">
        <f>G891*$C$10*$B$8</f>
        <v>4.2473119516879162E-10</v>
      </c>
      <c r="N891" s="8">
        <f t="shared" si="94"/>
        <v>7.883664414940724E-8</v>
      </c>
      <c r="O891" s="8">
        <f t="shared" si="97"/>
        <v>1148696.0621281364</v>
      </c>
      <c r="P891" s="2">
        <f t="shared" si="95"/>
        <v>1</v>
      </c>
    </row>
    <row r="892" spans="5:16" x14ac:dyDescent="0.3">
      <c r="E892" s="7">
        <v>887</v>
      </c>
      <c r="F892" s="10">
        <f>DATE(YEAR(F891),MONTH(F891)+IF($B$9="Monthly",1,0),DAY(F891)+IF($B$9="Biweekly",14,0))</f>
        <v>72229</v>
      </c>
      <c r="G892" s="8">
        <f t="shared" si="96"/>
        <v>7.883664414940724E-8</v>
      </c>
      <c r="H892" s="8">
        <f t="shared" si="91"/>
        <v>0</v>
      </c>
      <c r="I892" s="8">
        <v>0</v>
      </c>
      <c r="J892" s="8">
        <v>0</v>
      </c>
      <c r="K892" s="8">
        <f t="shared" si="92"/>
        <v>0</v>
      </c>
      <c r="L892" s="8">
        <f t="shared" si="93"/>
        <v>-4.2703182247595585E-10</v>
      </c>
      <c r="M892" s="8">
        <f>G892*$C$10*$B$8</f>
        <v>4.2703182247595585E-10</v>
      </c>
      <c r="N892" s="8">
        <f t="shared" si="94"/>
        <v>7.9263675971883195E-8</v>
      </c>
      <c r="O892" s="8">
        <f t="shared" si="97"/>
        <v>1148696.0621281369</v>
      </c>
      <c r="P892" s="2">
        <f t="shared" si="95"/>
        <v>1</v>
      </c>
    </row>
    <row r="893" spans="5:16" x14ac:dyDescent="0.3">
      <c r="E893" s="7">
        <v>888</v>
      </c>
      <c r="F893" s="10">
        <f>DATE(YEAR(F892),MONTH(F892)+IF($B$9="Monthly",1,0),DAY(F892)+IF($B$9="Biweekly",14,0))</f>
        <v>72260</v>
      </c>
      <c r="G893" s="8">
        <f t="shared" si="96"/>
        <v>7.9263675971883195E-8</v>
      </c>
      <c r="H893" s="8">
        <f t="shared" si="91"/>
        <v>0</v>
      </c>
      <c r="I893" s="8">
        <v>0</v>
      </c>
      <c r="J893" s="8">
        <v>0</v>
      </c>
      <c r="K893" s="8">
        <f t="shared" si="92"/>
        <v>0</v>
      </c>
      <c r="L893" s="8">
        <f t="shared" si="93"/>
        <v>-4.2934491151436731E-10</v>
      </c>
      <c r="M893" s="8">
        <f>G893*$C$10*$B$8</f>
        <v>4.2934491151436731E-10</v>
      </c>
      <c r="N893" s="8">
        <f t="shared" si="94"/>
        <v>7.9693020883397558E-8</v>
      </c>
      <c r="O893" s="8">
        <f t="shared" si="97"/>
        <v>1148696.0621281373</v>
      </c>
      <c r="P893" s="2">
        <f t="shared" si="95"/>
        <v>1</v>
      </c>
    </row>
    <row r="894" spans="5:16" x14ac:dyDescent="0.3">
      <c r="E894" s="7">
        <v>889</v>
      </c>
      <c r="F894" s="10">
        <f>DATE(YEAR(F893),MONTH(F893)+IF($B$9="Monthly",1,0),DAY(F893)+IF($B$9="Biweekly",14,0))</f>
        <v>72290</v>
      </c>
      <c r="G894" s="8">
        <f t="shared" si="96"/>
        <v>7.9693020883397558E-8</v>
      </c>
      <c r="H894" s="8">
        <f t="shared" si="91"/>
        <v>0</v>
      </c>
      <c r="I894" s="8">
        <v>0</v>
      </c>
      <c r="J894" s="8">
        <v>0</v>
      </c>
      <c r="K894" s="8">
        <f t="shared" si="92"/>
        <v>0</v>
      </c>
      <c r="L894" s="8">
        <f t="shared" si="93"/>
        <v>-4.316705297850701E-10</v>
      </c>
      <c r="M894" s="8">
        <f>G894*$C$10*$B$8</f>
        <v>4.316705297850701E-10</v>
      </c>
      <c r="N894" s="8">
        <f t="shared" si="94"/>
        <v>8.0124691413182634E-8</v>
      </c>
      <c r="O894" s="8">
        <f t="shared" si="97"/>
        <v>1148696.0621281378</v>
      </c>
      <c r="P894" s="2">
        <f t="shared" si="95"/>
        <v>1</v>
      </c>
    </row>
    <row r="895" spans="5:16" x14ac:dyDescent="0.3">
      <c r="E895" s="7">
        <v>890</v>
      </c>
      <c r="F895" s="10">
        <f>DATE(YEAR(F894),MONTH(F894)+IF($B$9="Monthly",1,0),DAY(F894)+IF($B$9="Biweekly",14,0))</f>
        <v>72321</v>
      </c>
      <c r="G895" s="8">
        <f t="shared" si="96"/>
        <v>8.0124691413182634E-8</v>
      </c>
      <c r="H895" s="8">
        <f t="shared" si="91"/>
        <v>0</v>
      </c>
      <c r="I895" s="8">
        <v>0</v>
      </c>
      <c r="J895" s="8">
        <v>0</v>
      </c>
      <c r="K895" s="8">
        <f t="shared" si="92"/>
        <v>0</v>
      </c>
      <c r="L895" s="8">
        <f t="shared" si="93"/>
        <v>-4.3400874515473926E-10</v>
      </c>
      <c r="M895" s="8">
        <f>G895*$C$10*$B$8</f>
        <v>4.3400874515473926E-10</v>
      </c>
      <c r="N895" s="8">
        <f t="shared" si="94"/>
        <v>8.0558700158337375E-8</v>
      </c>
      <c r="O895" s="8">
        <f t="shared" si="97"/>
        <v>1148696.0621281383</v>
      </c>
      <c r="P895" s="2">
        <f t="shared" si="95"/>
        <v>1</v>
      </c>
    </row>
    <row r="896" spans="5:16" x14ac:dyDescent="0.3">
      <c r="E896" s="7">
        <v>891</v>
      </c>
      <c r="F896" s="10">
        <f>DATE(YEAR(F895),MONTH(F895)+IF($B$9="Monthly",1,0),DAY(F895)+IF($B$9="Biweekly",14,0))</f>
        <v>72352</v>
      </c>
      <c r="G896" s="8">
        <f t="shared" si="96"/>
        <v>8.0558700158337375E-8</v>
      </c>
      <c r="H896" s="8">
        <f t="shared" si="91"/>
        <v>0</v>
      </c>
      <c r="I896" s="8">
        <v>0</v>
      </c>
      <c r="J896" s="8">
        <v>0</v>
      </c>
      <c r="K896" s="8">
        <f t="shared" si="92"/>
        <v>0</v>
      </c>
      <c r="L896" s="8">
        <f t="shared" si="93"/>
        <v>-4.3635962585766073E-10</v>
      </c>
      <c r="M896" s="8">
        <f>G896*$C$10*$B$8</f>
        <v>4.3635962585766073E-10</v>
      </c>
      <c r="N896" s="8">
        <f t="shared" si="94"/>
        <v>8.0995059784195034E-8</v>
      </c>
      <c r="O896" s="8">
        <f t="shared" si="97"/>
        <v>1148696.0621281387</v>
      </c>
      <c r="P896" s="2">
        <f t="shared" si="95"/>
        <v>1</v>
      </c>
    </row>
    <row r="897" spans="5:16" x14ac:dyDescent="0.3">
      <c r="E897" s="7">
        <v>892</v>
      </c>
      <c r="F897" s="10">
        <f>DATE(YEAR(F896),MONTH(F896)+IF($B$9="Monthly",1,0),DAY(F896)+IF($B$9="Biweekly",14,0))</f>
        <v>72380</v>
      </c>
      <c r="G897" s="8">
        <f t="shared" si="96"/>
        <v>8.0995059784195034E-8</v>
      </c>
      <c r="H897" s="8">
        <f t="shared" si="91"/>
        <v>0</v>
      </c>
      <c r="I897" s="8">
        <v>0</v>
      </c>
      <c r="J897" s="8">
        <v>0</v>
      </c>
      <c r="K897" s="8">
        <f t="shared" si="92"/>
        <v>0</v>
      </c>
      <c r="L897" s="8">
        <f t="shared" si="93"/>
        <v>-4.3872324049772307E-10</v>
      </c>
      <c r="M897" s="8">
        <f>G897*$C$10*$B$8</f>
        <v>4.3872324049772307E-10</v>
      </c>
      <c r="N897" s="8">
        <f t="shared" si="94"/>
        <v>8.1433783024692751E-8</v>
      </c>
      <c r="O897" s="8">
        <f t="shared" si="97"/>
        <v>1148696.0621281392</v>
      </c>
      <c r="P897" s="2">
        <f t="shared" si="95"/>
        <v>1</v>
      </c>
    </row>
    <row r="898" spans="5:16" x14ac:dyDescent="0.3">
      <c r="E898" s="7">
        <v>893</v>
      </c>
      <c r="F898" s="10">
        <f>DATE(YEAR(F897),MONTH(F897)+IF($B$9="Monthly",1,0),DAY(F897)+IF($B$9="Biweekly",14,0))</f>
        <v>72411</v>
      </c>
      <c r="G898" s="8">
        <f t="shared" si="96"/>
        <v>8.1433783024692751E-8</v>
      </c>
      <c r="H898" s="8">
        <f t="shared" si="91"/>
        <v>0</v>
      </c>
      <c r="I898" s="8">
        <v>0</v>
      </c>
      <c r="J898" s="8">
        <v>0</v>
      </c>
      <c r="K898" s="8">
        <f t="shared" si="92"/>
        <v>0</v>
      </c>
      <c r="L898" s="8">
        <f t="shared" si="93"/>
        <v>-4.4109965805041904E-10</v>
      </c>
      <c r="M898" s="8">
        <f>G898*$C$10*$B$8</f>
        <v>4.4109965805041904E-10</v>
      </c>
      <c r="N898" s="8">
        <f t="shared" si="94"/>
        <v>8.187488268274317E-8</v>
      </c>
      <c r="O898" s="8">
        <f t="shared" si="97"/>
        <v>1148696.0621281397</v>
      </c>
      <c r="P898" s="2">
        <f t="shared" si="95"/>
        <v>1</v>
      </c>
    </row>
    <row r="899" spans="5:16" x14ac:dyDescent="0.3">
      <c r="E899" s="7">
        <v>894</v>
      </c>
      <c r="F899" s="10">
        <f>DATE(YEAR(F898),MONTH(F898)+IF($B$9="Monthly",1,0),DAY(F898)+IF($B$9="Biweekly",14,0))</f>
        <v>72441</v>
      </c>
      <c r="G899" s="8">
        <f t="shared" si="96"/>
        <v>8.187488268274317E-8</v>
      </c>
      <c r="H899" s="8">
        <f t="shared" si="91"/>
        <v>0</v>
      </c>
      <c r="I899" s="8">
        <v>0</v>
      </c>
      <c r="J899" s="8">
        <v>0</v>
      </c>
      <c r="K899" s="8">
        <f t="shared" si="92"/>
        <v>0</v>
      </c>
      <c r="L899" s="8">
        <f t="shared" si="93"/>
        <v>-4.4348894786485887E-10</v>
      </c>
      <c r="M899" s="8">
        <f>G899*$C$10*$B$8</f>
        <v>4.4348894786485887E-10</v>
      </c>
      <c r="N899" s="8">
        <f t="shared" si="94"/>
        <v>8.2318371630608028E-8</v>
      </c>
      <c r="O899" s="8">
        <f t="shared" si="97"/>
        <v>1148696.0621281401</v>
      </c>
      <c r="P899" s="2">
        <f t="shared" si="95"/>
        <v>1</v>
      </c>
    </row>
    <row r="900" spans="5:16" x14ac:dyDescent="0.3">
      <c r="E900" s="7">
        <v>895</v>
      </c>
      <c r="F900" s="10">
        <f>DATE(YEAR(F899),MONTH(F899)+IF($B$9="Monthly",1,0),DAY(F899)+IF($B$9="Biweekly",14,0))</f>
        <v>72472</v>
      </c>
      <c r="G900" s="8">
        <f t="shared" si="96"/>
        <v>8.2318371630608028E-8</v>
      </c>
      <c r="H900" s="8">
        <f t="shared" si="91"/>
        <v>0</v>
      </c>
      <c r="I900" s="8">
        <v>0</v>
      </c>
      <c r="J900" s="8">
        <v>0</v>
      </c>
      <c r="K900" s="8">
        <f t="shared" si="92"/>
        <v>0</v>
      </c>
      <c r="L900" s="8">
        <f t="shared" si="93"/>
        <v>-4.4589117966579347E-10</v>
      </c>
      <c r="M900" s="8">
        <f>G900*$C$10*$B$8</f>
        <v>4.4589117966579347E-10</v>
      </c>
      <c r="N900" s="8">
        <f t="shared" si="94"/>
        <v>8.2764262810273818E-8</v>
      </c>
      <c r="O900" s="8">
        <f t="shared" si="97"/>
        <v>1148696.0621281406</v>
      </c>
      <c r="P900" s="2">
        <f t="shared" si="95"/>
        <v>1</v>
      </c>
    </row>
    <row r="901" spans="5:16" x14ac:dyDescent="0.3">
      <c r="E901" s="7">
        <v>896</v>
      </c>
      <c r="F901" s="10">
        <f>DATE(YEAR(F900),MONTH(F900)+IF($B$9="Monthly",1,0),DAY(F900)+IF($B$9="Biweekly",14,0))</f>
        <v>72502</v>
      </c>
      <c r="G901" s="8">
        <f t="shared" si="96"/>
        <v>8.2764262810273818E-8</v>
      </c>
      <c r="H901" s="8">
        <f t="shared" si="91"/>
        <v>0</v>
      </c>
      <c r="I901" s="8">
        <v>0</v>
      </c>
      <c r="J901" s="8">
        <v>0</v>
      </c>
      <c r="K901" s="8">
        <f t="shared" si="92"/>
        <v>0</v>
      </c>
      <c r="L901" s="8">
        <f t="shared" si="93"/>
        <v>-4.4830642355564982E-10</v>
      </c>
      <c r="M901" s="8">
        <f>G901*$C$10*$B$8</f>
        <v>4.4830642355564982E-10</v>
      </c>
      <c r="N901" s="8">
        <f t="shared" si="94"/>
        <v>8.3212569233829471E-8</v>
      </c>
      <c r="O901" s="8">
        <f t="shared" si="97"/>
        <v>1148696.0621281411</v>
      </c>
      <c r="P901" s="2">
        <f t="shared" si="95"/>
        <v>1</v>
      </c>
    </row>
    <row r="902" spans="5:16" x14ac:dyDescent="0.3">
      <c r="E902" s="7">
        <v>897</v>
      </c>
      <c r="F902" s="10">
        <f>DATE(YEAR(F901),MONTH(F901)+IF($B$9="Monthly",1,0),DAY(F901)+IF($B$9="Biweekly",14,0))</f>
        <v>72533</v>
      </c>
      <c r="G902" s="8">
        <f t="shared" si="96"/>
        <v>8.3212569233829471E-8</v>
      </c>
      <c r="H902" s="8">
        <f t="shared" si="91"/>
        <v>0</v>
      </c>
      <c r="I902" s="8">
        <v>0</v>
      </c>
      <c r="J902" s="8">
        <v>0</v>
      </c>
      <c r="K902" s="8">
        <f t="shared" si="92"/>
        <v>0</v>
      </c>
      <c r="L902" s="8">
        <f t="shared" si="93"/>
        <v>-4.5073475001657625E-10</v>
      </c>
      <c r="M902" s="8">
        <f>G902*$C$10*$B$8</f>
        <v>4.5073475001657625E-10</v>
      </c>
      <c r="N902" s="8">
        <f t="shared" si="94"/>
        <v>8.3663303983846053E-8</v>
      </c>
      <c r="O902" s="8">
        <f t="shared" si="97"/>
        <v>1148696.0621281415</v>
      </c>
      <c r="P902" s="2">
        <f t="shared" si="95"/>
        <v>1</v>
      </c>
    </row>
    <row r="903" spans="5:16" x14ac:dyDescent="0.3">
      <c r="E903" s="7">
        <v>898</v>
      </c>
      <c r="F903" s="10">
        <f>DATE(YEAR(F902),MONTH(F902)+IF($B$9="Monthly",1,0),DAY(F902)+IF($B$9="Biweekly",14,0))</f>
        <v>72564</v>
      </c>
      <c r="G903" s="8">
        <f t="shared" si="96"/>
        <v>8.3663303983846053E-8</v>
      </c>
      <c r="H903" s="8">
        <f t="shared" ref="H903:H966" si="98">IF(G903&gt;1,-PMT($B$8*$C$10,$B$7/$C$10,$G$6,0),0)</f>
        <v>0</v>
      </c>
      <c r="I903" s="8">
        <v>0</v>
      </c>
      <c r="J903" s="8">
        <v>0</v>
      </c>
      <c r="K903" s="8">
        <f t="shared" ref="K903:K966" si="99">H903+I903+J903</f>
        <v>0</v>
      </c>
      <c r="L903" s="8">
        <f t="shared" ref="L903:L966" si="100">K903-M903</f>
        <v>-4.5317622991249943E-10</v>
      </c>
      <c r="M903" s="8">
        <f>G903*$C$10*$B$8</f>
        <v>4.5317622991249943E-10</v>
      </c>
      <c r="N903" s="8">
        <f t="shared" ref="N903:N966" si="101">G903-L903</f>
        <v>8.4116480213758549E-8</v>
      </c>
      <c r="O903" s="8">
        <f t="shared" si="97"/>
        <v>1148696.062128142</v>
      </c>
      <c r="P903" s="2">
        <f t="shared" ref="P903:P966" si="102">IF(N903&gt;0,1,0)</f>
        <v>1</v>
      </c>
    </row>
    <row r="904" spans="5:16" x14ac:dyDescent="0.3">
      <c r="E904" s="7">
        <v>899</v>
      </c>
      <c r="F904" s="10">
        <f>DATE(YEAR(F903),MONTH(F903)+IF($B$9="Monthly",1,0),DAY(F903)+IF($B$9="Biweekly",14,0))</f>
        <v>72594</v>
      </c>
      <c r="G904" s="8">
        <f t="shared" ref="G904:G967" si="103">N903</f>
        <v>8.4116480213758549E-8</v>
      </c>
      <c r="H904" s="8">
        <f t="shared" si="98"/>
        <v>0</v>
      </c>
      <c r="I904" s="8">
        <v>0</v>
      </c>
      <c r="J904" s="8">
        <v>0</v>
      </c>
      <c r="K904" s="8">
        <f t="shared" si="99"/>
        <v>0</v>
      </c>
      <c r="L904" s="8">
        <f t="shared" si="100"/>
        <v>-4.5563093449119214E-10</v>
      </c>
      <c r="M904" s="8">
        <f>G904*$C$10*$B$8</f>
        <v>4.5563093449119214E-10</v>
      </c>
      <c r="N904" s="8">
        <f t="shared" si="101"/>
        <v>8.4572111148249735E-8</v>
      </c>
      <c r="O904" s="8">
        <f t="shared" ref="O904:O967" si="104">M904+O903</f>
        <v>1148696.0621281425</v>
      </c>
      <c r="P904" s="2">
        <f t="shared" si="102"/>
        <v>1</v>
      </c>
    </row>
    <row r="905" spans="5:16" x14ac:dyDescent="0.3">
      <c r="E905" s="7">
        <v>900</v>
      </c>
      <c r="F905" s="10">
        <f>DATE(YEAR(F904),MONTH(F904)+IF($B$9="Monthly",1,0),DAY(F904)+IF($B$9="Biweekly",14,0))</f>
        <v>72625</v>
      </c>
      <c r="G905" s="8">
        <f t="shared" si="103"/>
        <v>8.4572111148249735E-8</v>
      </c>
      <c r="H905" s="8">
        <f t="shared" si="98"/>
        <v>0</v>
      </c>
      <c r="I905" s="8">
        <v>0</v>
      </c>
      <c r="J905" s="8">
        <v>0</v>
      </c>
      <c r="K905" s="8">
        <f t="shared" si="99"/>
        <v>0</v>
      </c>
      <c r="L905" s="8">
        <f t="shared" si="100"/>
        <v>-4.5809893538635271E-10</v>
      </c>
      <c r="M905" s="8">
        <f>G905*$C$10*$B$8</f>
        <v>4.5809893538635271E-10</v>
      </c>
      <c r="N905" s="8">
        <f t="shared" si="101"/>
        <v>8.5030210083636081E-8</v>
      </c>
      <c r="O905" s="8">
        <f t="shared" si="104"/>
        <v>1148696.0621281429</v>
      </c>
      <c r="P905" s="2">
        <f t="shared" si="102"/>
        <v>1</v>
      </c>
    </row>
    <row r="906" spans="5:16" x14ac:dyDescent="0.3">
      <c r="E906" s="7">
        <v>901</v>
      </c>
      <c r="F906" s="10">
        <f>DATE(YEAR(F905),MONTH(F905)+IF($B$9="Monthly",1,0),DAY(F905)+IF($B$9="Biweekly",14,0))</f>
        <v>72655</v>
      </c>
      <c r="G906" s="8">
        <f t="shared" si="103"/>
        <v>8.5030210083636081E-8</v>
      </c>
      <c r="H906" s="8">
        <f t="shared" si="98"/>
        <v>0</v>
      </c>
      <c r="I906" s="8">
        <v>0</v>
      </c>
      <c r="J906" s="8">
        <v>0</v>
      </c>
      <c r="K906" s="8">
        <f t="shared" si="99"/>
        <v>0</v>
      </c>
      <c r="L906" s="8">
        <f t="shared" si="100"/>
        <v>-4.6058030461969543E-10</v>
      </c>
      <c r="M906" s="8">
        <f>G906*$C$10*$B$8</f>
        <v>4.6058030461969543E-10</v>
      </c>
      <c r="N906" s="8">
        <f t="shared" si="101"/>
        <v>8.5490790388255776E-8</v>
      </c>
      <c r="O906" s="8">
        <f t="shared" si="104"/>
        <v>1148696.0621281434</v>
      </c>
      <c r="P906" s="2">
        <f t="shared" si="102"/>
        <v>1</v>
      </c>
    </row>
    <row r="907" spans="5:16" x14ac:dyDescent="0.3">
      <c r="E907" s="7">
        <v>902</v>
      </c>
      <c r="F907" s="10">
        <f>DATE(YEAR(F906),MONTH(F906)+IF($B$9="Monthly",1,0),DAY(F906)+IF($B$9="Biweekly",14,0))</f>
        <v>72686</v>
      </c>
      <c r="G907" s="8">
        <f t="shared" si="103"/>
        <v>8.5490790388255776E-8</v>
      </c>
      <c r="H907" s="8">
        <f t="shared" si="98"/>
        <v>0</v>
      </c>
      <c r="I907" s="8">
        <v>0</v>
      </c>
      <c r="J907" s="8">
        <v>0</v>
      </c>
      <c r="K907" s="8">
        <f t="shared" si="99"/>
        <v>0</v>
      </c>
      <c r="L907" s="8">
        <f t="shared" si="100"/>
        <v>-4.6307511460305212E-10</v>
      </c>
      <c r="M907" s="8">
        <f>G907*$C$10*$B$8</f>
        <v>4.6307511460305212E-10</v>
      </c>
      <c r="N907" s="8">
        <f t="shared" si="101"/>
        <v>8.5953865502858834E-8</v>
      </c>
      <c r="O907" s="8">
        <f t="shared" si="104"/>
        <v>1148696.0621281439</v>
      </c>
      <c r="P907" s="2">
        <f t="shared" si="102"/>
        <v>1</v>
      </c>
    </row>
    <row r="908" spans="5:16" x14ac:dyDescent="0.3">
      <c r="E908" s="7">
        <v>903</v>
      </c>
      <c r="F908" s="10">
        <f>DATE(YEAR(F907),MONTH(F907)+IF($B$9="Monthly",1,0),DAY(F907)+IF($B$9="Biweekly",14,0))</f>
        <v>72717</v>
      </c>
      <c r="G908" s="8">
        <f t="shared" si="103"/>
        <v>8.5953865502858834E-8</v>
      </c>
      <c r="H908" s="8">
        <f t="shared" si="98"/>
        <v>0</v>
      </c>
      <c r="I908" s="8">
        <v>0</v>
      </c>
      <c r="J908" s="8">
        <v>0</v>
      </c>
      <c r="K908" s="8">
        <f t="shared" si="99"/>
        <v>0</v>
      </c>
      <c r="L908" s="8">
        <f t="shared" si="100"/>
        <v>-4.6558343814048535E-10</v>
      </c>
      <c r="M908" s="8">
        <f>G908*$C$10*$B$8</f>
        <v>4.6558343814048535E-10</v>
      </c>
      <c r="N908" s="8">
        <f t="shared" si="101"/>
        <v>8.6419448940999313E-8</v>
      </c>
      <c r="O908" s="8">
        <f t="shared" si="104"/>
        <v>1148696.0621281443</v>
      </c>
      <c r="P908" s="2">
        <f t="shared" si="102"/>
        <v>1</v>
      </c>
    </row>
    <row r="909" spans="5:16" x14ac:dyDescent="0.3">
      <c r="E909" s="7">
        <v>904</v>
      </c>
      <c r="F909" s="10">
        <f>DATE(YEAR(F908),MONTH(F908)+IF($B$9="Monthly",1,0),DAY(F908)+IF($B$9="Biweekly",14,0))</f>
        <v>72745</v>
      </c>
      <c r="G909" s="8">
        <f t="shared" si="103"/>
        <v>8.6419448940999313E-8</v>
      </c>
      <c r="H909" s="8">
        <f t="shared" si="98"/>
        <v>0</v>
      </c>
      <c r="I909" s="8">
        <v>0</v>
      </c>
      <c r="J909" s="8">
        <v>0</v>
      </c>
      <c r="K909" s="8">
        <f t="shared" si="99"/>
        <v>0</v>
      </c>
      <c r="L909" s="8">
        <f t="shared" si="100"/>
        <v>-4.6810534843041291E-10</v>
      </c>
      <c r="M909" s="8">
        <f>G909*$C$10*$B$8</f>
        <v>4.6810534843041291E-10</v>
      </c>
      <c r="N909" s="8">
        <f t="shared" si="101"/>
        <v>8.6887554289429729E-8</v>
      </c>
      <c r="O909" s="8">
        <f t="shared" si="104"/>
        <v>1148696.0621281448</v>
      </c>
      <c r="P909" s="2">
        <f t="shared" si="102"/>
        <v>1</v>
      </c>
    </row>
    <row r="910" spans="5:16" x14ac:dyDescent="0.3">
      <c r="E910" s="7">
        <v>905</v>
      </c>
      <c r="F910" s="10">
        <f>DATE(YEAR(F909),MONTH(F909)+IF($B$9="Monthly",1,0),DAY(F909)+IF($B$9="Biweekly",14,0))</f>
        <v>72776</v>
      </c>
      <c r="G910" s="8">
        <f t="shared" si="103"/>
        <v>8.6887554289429729E-8</v>
      </c>
      <c r="H910" s="8">
        <f t="shared" si="98"/>
        <v>0</v>
      </c>
      <c r="I910" s="8">
        <v>0</v>
      </c>
      <c r="J910" s="8">
        <v>0</v>
      </c>
      <c r="K910" s="8">
        <f t="shared" si="99"/>
        <v>0</v>
      </c>
      <c r="L910" s="8">
        <f t="shared" si="100"/>
        <v>-4.706409190677444E-10</v>
      </c>
      <c r="M910" s="8">
        <f>G910*$C$10*$B$8</f>
        <v>4.706409190677444E-10</v>
      </c>
      <c r="N910" s="8">
        <f t="shared" si="101"/>
        <v>8.7358195208497477E-8</v>
      </c>
      <c r="O910" s="8">
        <f t="shared" si="104"/>
        <v>1148696.0621281452</v>
      </c>
      <c r="P910" s="2">
        <f t="shared" si="102"/>
        <v>1</v>
      </c>
    </row>
    <row r="911" spans="5:16" x14ac:dyDescent="0.3">
      <c r="E911" s="7">
        <v>906</v>
      </c>
      <c r="F911" s="10">
        <f>DATE(YEAR(F910),MONTH(F910)+IF($B$9="Monthly",1,0),DAY(F910)+IF($B$9="Biweekly",14,0))</f>
        <v>72806</v>
      </c>
      <c r="G911" s="8">
        <f t="shared" si="103"/>
        <v>8.7358195208497477E-8</v>
      </c>
      <c r="H911" s="8">
        <f t="shared" si="98"/>
        <v>0</v>
      </c>
      <c r="I911" s="8">
        <v>0</v>
      </c>
      <c r="J911" s="8">
        <v>0</v>
      </c>
      <c r="K911" s="8">
        <f t="shared" si="99"/>
        <v>0</v>
      </c>
      <c r="L911" s="8">
        <f t="shared" si="100"/>
        <v>-4.7319022404602797E-10</v>
      </c>
      <c r="M911" s="8">
        <f>G911*$C$10*$B$8</f>
        <v>4.7319022404602797E-10</v>
      </c>
      <c r="N911" s="8">
        <f t="shared" si="101"/>
        <v>8.783138543254351E-8</v>
      </c>
      <c r="O911" s="8">
        <f t="shared" si="104"/>
        <v>1148696.0621281457</v>
      </c>
      <c r="P911" s="2">
        <f t="shared" si="102"/>
        <v>1</v>
      </c>
    </row>
    <row r="912" spans="5:16" x14ac:dyDescent="0.3">
      <c r="E912" s="7">
        <v>907</v>
      </c>
      <c r="F912" s="10">
        <f>DATE(YEAR(F911),MONTH(F911)+IF($B$9="Monthly",1,0),DAY(F911)+IF($B$9="Biweekly",14,0))</f>
        <v>72837</v>
      </c>
      <c r="G912" s="8">
        <f t="shared" si="103"/>
        <v>8.783138543254351E-8</v>
      </c>
      <c r="H912" s="8">
        <f t="shared" si="98"/>
        <v>0</v>
      </c>
      <c r="I912" s="8">
        <v>0</v>
      </c>
      <c r="J912" s="8">
        <v>0</v>
      </c>
      <c r="K912" s="8">
        <f t="shared" si="99"/>
        <v>0</v>
      </c>
      <c r="L912" s="8">
        <f t="shared" si="100"/>
        <v>-4.757533377596107E-10</v>
      </c>
      <c r="M912" s="8">
        <f>G912*$C$10*$B$8</f>
        <v>4.757533377596107E-10</v>
      </c>
      <c r="N912" s="8">
        <f t="shared" si="101"/>
        <v>8.8307138770303127E-8</v>
      </c>
      <c r="O912" s="8">
        <f t="shared" si="104"/>
        <v>1148696.0621281462</v>
      </c>
      <c r="P912" s="2">
        <f t="shared" si="102"/>
        <v>1</v>
      </c>
    </row>
    <row r="913" spans="5:16" x14ac:dyDescent="0.3">
      <c r="E913" s="7">
        <v>908</v>
      </c>
      <c r="F913" s="10">
        <f>DATE(YEAR(F912),MONTH(F912)+IF($B$9="Monthly",1,0),DAY(F912)+IF($B$9="Biweekly",14,0))</f>
        <v>72867</v>
      </c>
      <c r="G913" s="8">
        <f t="shared" si="103"/>
        <v>8.8307138770303127E-8</v>
      </c>
      <c r="H913" s="8">
        <f t="shared" si="98"/>
        <v>0</v>
      </c>
      <c r="I913" s="8">
        <v>0</v>
      </c>
      <c r="J913" s="8">
        <v>0</v>
      </c>
      <c r="K913" s="8">
        <f t="shared" si="99"/>
        <v>0</v>
      </c>
      <c r="L913" s="8">
        <f t="shared" si="100"/>
        <v>-4.7833033500580855E-10</v>
      </c>
      <c r="M913" s="8">
        <f>G913*$C$10*$B$8</f>
        <v>4.7833033500580855E-10</v>
      </c>
      <c r="N913" s="8">
        <f t="shared" si="101"/>
        <v>8.8785469105308937E-8</v>
      </c>
      <c r="O913" s="8">
        <f t="shared" si="104"/>
        <v>1148696.0621281466</v>
      </c>
      <c r="P913" s="2">
        <f t="shared" si="102"/>
        <v>1</v>
      </c>
    </row>
    <row r="914" spans="5:16" x14ac:dyDescent="0.3">
      <c r="E914" s="7">
        <v>909</v>
      </c>
      <c r="F914" s="10">
        <f>DATE(YEAR(F913),MONTH(F913)+IF($B$9="Monthly",1,0),DAY(F913)+IF($B$9="Biweekly",14,0))</f>
        <v>72898</v>
      </c>
      <c r="G914" s="8">
        <f t="shared" si="103"/>
        <v>8.8785469105308937E-8</v>
      </c>
      <c r="H914" s="8">
        <f t="shared" si="98"/>
        <v>0</v>
      </c>
      <c r="I914" s="8">
        <v>0</v>
      </c>
      <c r="J914" s="8">
        <v>0</v>
      </c>
      <c r="K914" s="8">
        <f t="shared" si="99"/>
        <v>0</v>
      </c>
      <c r="L914" s="8">
        <f t="shared" si="100"/>
        <v>-4.8092129098709012E-10</v>
      </c>
      <c r="M914" s="8">
        <f>G914*$C$10*$B$8</f>
        <v>4.8092129098709012E-10</v>
      </c>
      <c r="N914" s="8">
        <f t="shared" si="101"/>
        <v>8.9266390396296023E-8</v>
      </c>
      <c r="O914" s="8">
        <f t="shared" si="104"/>
        <v>1148696.0621281471</v>
      </c>
      <c r="P914" s="2">
        <f t="shared" si="102"/>
        <v>1</v>
      </c>
    </row>
    <row r="915" spans="5:16" x14ac:dyDescent="0.3">
      <c r="E915" s="7">
        <v>910</v>
      </c>
      <c r="F915" s="10">
        <f>DATE(YEAR(F914),MONTH(F914)+IF($B$9="Monthly",1,0),DAY(F914)+IF($B$9="Biweekly",14,0))</f>
        <v>72929</v>
      </c>
      <c r="G915" s="8">
        <f t="shared" si="103"/>
        <v>8.9266390396296023E-8</v>
      </c>
      <c r="H915" s="8">
        <f t="shared" si="98"/>
        <v>0</v>
      </c>
      <c r="I915" s="8">
        <v>0</v>
      </c>
      <c r="J915" s="8">
        <v>0</v>
      </c>
      <c r="K915" s="8">
        <f t="shared" si="99"/>
        <v>0</v>
      </c>
      <c r="L915" s="8">
        <f t="shared" si="100"/>
        <v>-4.8352628131327015E-10</v>
      </c>
      <c r="M915" s="8">
        <f>G915*$C$10*$B$8</f>
        <v>4.8352628131327015E-10</v>
      </c>
      <c r="N915" s="8">
        <f t="shared" si="101"/>
        <v>8.9749916677609291E-8</v>
      </c>
      <c r="O915" s="8">
        <f t="shared" si="104"/>
        <v>1148696.0621281476</v>
      </c>
      <c r="P915" s="2">
        <f t="shared" si="102"/>
        <v>1</v>
      </c>
    </row>
    <row r="916" spans="5:16" x14ac:dyDescent="0.3">
      <c r="E916" s="7">
        <v>911</v>
      </c>
      <c r="F916" s="10">
        <f>DATE(YEAR(F915),MONTH(F915)+IF($B$9="Monthly",1,0),DAY(F915)+IF($B$9="Biweekly",14,0))</f>
        <v>72959</v>
      </c>
      <c r="G916" s="8">
        <f t="shared" si="103"/>
        <v>8.9749916677609291E-8</v>
      </c>
      <c r="H916" s="8">
        <f t="shared" si="98"/>
        <v>0</v>
      </c>
      <c r="I916" s="8">
        <v>0</v>
      </c>
      <c r="J916" s="8">
        <v>0</v>
      </c>
      <c r="K916" s="8">
        <f t="shared" si="99"/>
        <v>0</v>
      </c>
      <c r="L916" s="8">
        <f t="shared" si="100"/>
        <v>-4.8614538200371705E-10</v>
      </c>
      <c r="M916" s="8">
        <f>G916*$C$10*$B$8</f>
        <v>4.8614538200371705E-10</v>
      </c>
      <c r="N916" s="8">
        <f t="shared" si="101"/>
        <v>9.0236062059613002E-8</v>
      </c>
      <c r="O916" s="8">
        <f t="shared" si="104"/>
        <v>1148696.062128148</v>
      </c>
      <c r="P916" s="2">
        <f t="shared" si="102"/>
        <v>1</v>
      </c>
    </row>
    <row r="917" spans="5:16" x14ac:dyDescent="0.3">
      <c r="E917" s="7">
        <v>912</v>
      </c>
      <c r="F917" s="10">
        <f>DATE(YEAR(F916),MONTH(F916)+IF($B$9="Monthly",1,0),DAY(F916)+IF($B$9="Biweekly",14,0))</f>
        <v>72990</v>
      </c>
      <c r="G917" s="8">
        <f t="shared" si="103"/>
        <v>9.0236062059613002E-8</v>
      </c>
      <c r="H917" s="8">
        <f t="shared" si="98"/>
        <v>0</v>
      </c>
      <c r="I917" s="8">
        <v>0</v>
      </c>
      <c r="J917" s="8">
        <v>0</v>
      </c>
      <c r="K917" s="8">
        <f t="shared" si="99"/>
        <v>0</v>
      </c>
      <c r="L917" s="8">
        <f t="shared" si="100"/>
        <v>-4.8877866948957043E-10</v>
      </c>
      <c r="M917" s="8">
        <f>G917*$C$10*$B$8</f>
        <v>4.8877866948957043E-10</v>
      </c>
      <c r="N917" s="8">
        <f t="shared" si="101"/>
        <v>9.0724840729102577E-8</v>
      </c>
      <c r="O917" s="8">
        <f t="shared" si="104"/>
        <v>1148696.0621281485</v>
      </c>
      <c r="P917" s="2">
        <f t="shared" si="102"/>
        <v>1</v>
      </c>
    </row>
    <row r="918" spans="5:16" x14ac:dyDescent="0.3">
      <c r="E918" s="7">
        <v>913</v>
      </c>
      <c r="F918" s="10">
        <f>DATE(YEAR(F917),MONTH(F917)+IF($B$9="Monthly",1,0),DAY(F917)+IF($B$9="Biweekly",14,0))</f>
        <v>73020</v>
      </c>
      <c r="G918" s="8">
        <f t="shared" si="103"/>
        <v>9.0724840729102577E-8</v>
      </c>
      <c r="H918" s="8">
        <f t="shared" si="98"/>
        <v>0</v>
      </c>
      <c r="I918" s="8">
        <v>0</v>
      </c>
      <c r="J918" s="8">
        <v>0</v>
      </c>
      <c r="K918" s="8">
        <f t="shared" si="99"/>
        <v>0</v>
      </c>
      <c r="L918" s="8">
        <f t="shared" si="100"/>
        <v>-4.9142622061597229E-10</v>
      </c>
      <c r="M918" s="8">
        <f>G918*$C$10*$B$8</f>
        <v>4.9142622061597229E-10</v>
      </c>
      <c r="N918" s="8">
        <f t="shared" si="101"/>
        <v>9.1216266949718553E-8</v>
      </c>
      <c r="O918" s="8">
        <f t="shared" si="104"/>
        <v>1148696.062128149</v>
      </c>
      <c r="P918" s="2">
        <f t="shared" si="102"/>
        <v>1</v>
      </c>
    </row>
    <row r="919" spans="5:16" x14ac:dyDescent="0.3">
      <c r="E919" s="7">
        <v>914</v>
      </c>
      <c r="F919" s="10">
        <f>DATE(YEAR(F918),MONTH(F918)+IF($B$9="Monthly",1,0),DAY(F918)+IF($B$9="Biweekly",14,0))</f>
        <v>73051</v>
      </c>
      <c r="G919" s="8">
        <f t="shared" si="103"/>
        <v>9.1216266949718553E-8</v>
      </c>
      <c r="H919" s="8">
        <f t="shared" si="98"/>
        <v>0</v>
      </c>
      <c r="I919" s="8">
        <v>0</v>
      </c>
      <c r="J919" s="8">
        <v>0</v>
      </c>
      <c r="K919" s="8">
        <f t="shared" si="99"/>
        <v>0</v>
      </c>
      <c r="L919" s="8">
        <f t="shared" si="100"/>
        <v>-4.9408811264430881E-10</v>
      </c>
      <c r="M919" s="8">
        <f>G919*$C$10*$B$8</f>
        <v>4.9408811264430881E-10</v>
      </c>
      <c r="N919" s="8">
        <f t="shared" si="101"/>
        <v>9.1710355062362863E-8</v>
      </c>
      <c r="O919" s="8">
        <f t="shared" si="104"/>
        <v>1148696.0621281494</v>
      </c>
      <c r="P919" s="2">
        <f t="shared" si="102"/>
        <v>1</v>
      </c>
    </row>
    <row r="920" spans="5:16" x14ac:dyDescent="0.3">
      <c r="E920" s="7">
        <v>915</v>
      </c>
      <c r="F920" s="10">
        <f>DATE(YEAR(F919),MONTH(F919)+IF($B$9="Monthly",1,0),DAY(F919)+IF($B$9="Biweekly",14,0))</f>
        <v>73082</v>
      </c>
      <c r="G920" s="8">
        <f t="shared" si="103"/>
        <v>9.1710355062362863E-8</v>
      </c>
      <c r="H920" s="8">
        <f t="shared" si="98"/>
        <v>0</v>
      </c>
      <c r="I920" s="8">
        <v>0</v>
      </c>
      <c r="J920" s="8">
        <v>0</v>
      </c>
      <c r="K920" s="8">
        <f t="shared" si="99"/>
        <v>0</v>
      </c>
      <c r="L920" s="8">
        <f t="shared" si="100"/>
        <v>-4.9676442325446549E-10</v>
      </c>
      <c r="M920" s="8">
        <f>G920*$C$10*$B$8</f>
        <v>4.9676442325446549E-10</v>
      </c>
      <c r="N920" s="8">
        <f t="shared" si="101"/>
        <v>9.2207119485617324E-8</v>
      </c>
      <c r="O920" s="8">
        <f t="shared" si="104"/>
        <v>1148696.0621281499</v>
      </c>
      <c r="P920" s="2">
        <f t="shared" si="102"/>
        <v>1</v>
      </c>
    </row>
    <row r="921" spans="5:16" x14ac:dyDescent="0.3">
      <c r="E921" s="7">
        <v>916</v>
      </c>
      <c r="F921" s="10">
        <f>DATE(YEAR(F920),MONTH(F920)+IF($B$9="Monthly",1,0),DAY(F920)+IF($B$9="Biweekly",14,0))</f>
        <v>73110</v>
      </c>
      <c r="G921" s="8">
        <f t="shared" si="103"/>
        <v>9.2207119485617324E-8</v>
      </c>
      <c r="H921" s="8">
        <f t="shared" si="98"/>
        <v>0</v>
      </c>
      <c r="I921" s="8">
        <v>0</v>
      </c>
      <c r="J921" s="8">
        <v>0</v>
      </c>
      <c r="K921" s="8">
        <f t="shared" si="99"/>
        <v>0</v>
      </c>
      <c r="L921" s="8">
        <f t="shared" si="100"/>
        <v>-4.9945523054709384E-10</v>
      </c>
      <c r="M921" s="8">
        <f>G921*$C$10*$B$8</f>
        <v>4.9945523054709384E-10</v>
      </c>
      <c r="N921" s="8">
        <f t="shared" si="101"/>
        <v>9.2706574716164412E-8</v>
      </c>
      <c r="O921" s="8">
        <f t="shared" si="104"/>
        <v>1148696.0621281504</v>
      </c>
      <c r="P921" s="2">
        <f t="shared" si="102"/>
        <v>1</v>
      </c>
    </row>
    <row r="922" spans="5:16" x14ac:dyDescent="0.3">
      <c r="E922" s="7">
        <v>917</v>
      </c>
      <c r="F922" s="10">
        <f>DATE(YEAR(F921),MONTH(F921)+IF($B$9="Monthly",1,0),DAY(F921)+IF($B$9="Biweekly",14,0))</f>
        <v>73141</v>
      </c>
      <c r="G922" s="8">
        <f t="shared" si="103"/>
        <v>9.2706574716164412E-8</v>
      </c>
      <c r="H922" s="8">
        <f t="shared" si="98"/>
        <v>0</v>
      </c>
      <c r="I922" s="8">
        <v>0</v>
      </c>
      <c r="J922" s="8">
        <v>0</v>
      </c>
      <c r="K922" s="8">
        <f t="shared" si="99"/>
        <v>0</v>
      </c>
      <c r="L922" s="8">
        <f t="shared" si="100"/>
        <v>-5.0216061304589055E-10</v>
      </c>
      <c r="M922" s="8">
        <f>G922*$C$10*$B$8</f>
        <v>5.0216061304589055E-10</v>
      </c>
      <c r="N922" s="8">
        <f t="shared" si="101"/>
        <v>9.3208735329210303E-8</v>
      </c>
      <c r="O922" s="8">
        <f t="shared" si="104"/>
        <v>1148696.0621281508</v>
      </c>
      <c r="P922" s="2">
        <f t="shared" si="102"/>
        <v>1</v>
      </c>
    </row>
    <row r="923" spans="5:16" x14ac:dyDescent="0.3">
      <c r="E923" s="7">
        <v>918</v>
      </c>
      <c r="F923" s="10">
        <f>DATE(YEAR(F922),MONTH(F922)+IF($B$9="Monthly",1,0),DAY(F922)+IF($B$9="Biweekly",14,0))</f>
        <v>73171</v>
      </c>
      <c r="G923" s="8">
        <f t="shared" si="103"/>
        <v>9.3208735329210303E-8</v>
      </c>
      <c r="H923" s="8">
        <f t="shared" si="98"/>
        <v>0</v>
      </c>
      <c r="I923" s="8">
        <v>0</v>
      </c>
      <c r="J923" s="8">
        <v>0</v>
      </c>
      <c r="K923" s="8">
        <f t="shared" si="99"/>
        <v>0</v>
      </c>
      <c r="L923" s="8">
        <f t="shared" si="100"/>
        <v>-5.0488064969988917E-10</v>
      </c>
      <c r="M923" s="8">
        <f>G923*$C$10*$B$8</f>
        <v>5.0488064969988917E-10</v>
      </c>
      <c r="N923" s="8">
        <f t="shared" si="101"/>
        <v>9.3713615978910188E-8</v>
      </c>
      <c r="O923" s="8">
        <f t="shared" si="104"/>
        <v>1148696.0621281513</v>
      </c>
      <c r="P923" s="2">
        <f t="shared" si="102"/>
        <v>1</v>
      </c>
    </row>
    <row r="924" spans="5:16" x14ac:dyDescent="0.3">
      <c r="E924" s="7">
        <v>919</v>
      </c>
      <c r="F924" s="10">
        <f>DATE(YEAR(F923),MONTH(F923)+IF($B$9="Monthly",1,0),DAY(F923)+IF($B$9="Biweekly",14,0))</f>
        <v>73202</v>
      </c>
      <c r="G924" s="8">
        <f t="shared" si="103"/>
        <v>9.3713615978910188E-8</v>
      </c>
      <c r="H924" s="8">
        <f t="shared" si="98"/>
        <v>0</v>
      </c>
      <c r="I924" s="8">
        <v>0</v>
      </c>
      <c r="J924" s="8">
        <v>0</v>
      </c>
      <c r="K924" s="8">
        <f t="shared" si="99"/>
        <v>0</v>
      </c>
      <c r="L924" s="8">
        <f t="shared" si="100"/>
        <v>-5.0761541988576348E-10</v>
      </c>
      <c r="M924" s="8">
        <f>G924*$C$10*$B$8</f>
        <v>5.0761541988576348E-10</v>
      </c>
      <c r="N924" s="8">
        <f t="shared" si="101"/>
        <v>9.4221231398795947E-8</v>
      </c>
      <c r="O924" s="8">
        <f t="shared" si="104"/>
        <v>1148696.0621281518</v>
      </c>
      <c r="P924" s="2">
        <f t="shared" si="102"/>
        <v>1</v>
      </c>
    </row>
    <row r="925" spans="5:16" x14ac:dyDescent="0.3">
      <c r="E925" s="7">
        <v>920</v>
      </c>
      <c r="F925" s="10">
        <f>DATE(YEAR(F924),MONTH(F924)+IF($B$9="Monthly",1,0),DAY(F924)+IF($B$9="Biweekly",14,0))</f>
        <v>73232</v>
      </c>
      <c r="G925" s="8">
        <f t="shared" si="103"/>
        <v>9.4221231398795947E-8</v>
      </c>
      <c r="H925" s="8">
        <f t="shared" si="98"/>
        <v>0</v>
      </c>
      <c r="I925" s="8">
        <v>0</v>
      </c>
      <c r="J925" s="8">
        <v>0</v>
      </c>
      <c r="K925" s="8">
        <f t="shared" si="99"/>
        <v>0</v>
      </c>
      <c r="L925" s="8">
        <f t="shared" si="100"/>
        <v>-5.1036500341014475E-10</v>
      </c>
      <c r="M925" s="8">
        <f>G925*$C$10*$B$8</f>
        <v>5.1036500341014475E-10</v>
      </c>
      <c r="N925" s="8">
        <f t="shared" si="101"/>
        <v>9.4731596402206099E-8</v>
      </c>
      <c r="O925" s="8">
        <f t="shared" si="104"/>
        <v>1148696.0621281522</v>
      </c>
      <c r="P925" s="2">
        <f t="shared" si="102"/>
        <v>1</v>
      </c>
    </row>
    <row r="926" spans="5:16" x14ac:dyDescent="0.3">
      <c r="E926" s="7">
        <v>921</v>
      </c>
      <c r="F926" s="10">
        <f>DATE(YEAR(F925),MONTH(F925)+IF($B$9="Monthly",1,0),DAY(F925)+IF($B$9="Biweekly",14,0))</f>
        <v>73263</v>
      </c>
      <c r="G926" s="8">
        <f t="shared" si="103"/>
        <v>9.4731596402206099E-8</v>
      </c>
      <c r="H926" s="8">
        <f t="shared" si="98"/>
        <v>0</v>
      </c>
      <c r="I926" s="8">
        <v>0</v>
      </c>
      <c r="J926" s="8">
        <v>0</v>
      </c>
      <c r="K926" s="8">
        <f t="shared" si="99"/>
        <v>0</v>
      </c>
      <c r="L926" s="8">
        <f t="shared" si="100"/>
        <v>-5.1312948051194976E-10</v>
      </c>
      <c r="M926" s="8">
        <f>G926*$C$10*$B$8</f>
        <v>5.1312948051194976E-10</v>
      </c>
      <c r="N926" s="8">
        <f t="shared" si="101"/>
        <v>9.5244725882718047E-8</v>
      </c>
      <c r="O926" s="8">
        <f t="shared" si="104"/>
        <v>1148696.0621281527</v>
      </c>
      <c r="P926" s="2">
        <f t="shared" si="102"/>
        <v>1</v>
      </c>
    </row>
    <row r="927" spans="5:16" x14ac:dyDescent="0.3">
      <c r="E927" s="7">
        <v>922</v>
      </c>
      <c r="F927" s="10">
        <f>DATE(YEAR(F926),MONTH(F926)+IF($B$9="Monthly",1,0),DAY(F926)+IF($B$9="Biweekly",14,0))</f>
        <v>73294</v>
      </c>
      <c r="G927" s="8">
        <f t="shared" si="103"/>
        <v>9.5244725882718047E-8</v>
      </c>
      <c r="H927" s="8">
        <f t="shared" si="98"/>
        <v>0</v>
      </c>
      <c r="I927" s="8">
        <v>0</v>
      </c>
      <c r="J927" s="8">
        <v>0</v>
      </c>
      <c r="K927" s="8">
        <f t="shared" si="99"/>
        <v>0</v>
      </c>
      <c r="L927" s="8">
        <f t="shared" si="100"/>
        <v>-5.1590893186472268E-10</v>
      </c>
      <c r="M927" s="8">
        <f>G927*$C$10*$B$8</f>
        <v>5.1590893186472268E-10</v>
      </c>
      <c r="N927" s="8">
        <f t="shared" si="101"/>
        <v>9.5760634814582773E-8</v>
      </c>
      <c r="O927" s="8">
        <f t="shared" si="104"/>
        <v>1148696.0621281532</v>
      </c>
      <c r="P927" s="2">
        <f t="shared" si="102"/>
        <v>1</v>
      </c>
    </row>
    <row r="928" spans="5:16" x14ac:dyDescent="0.3">
      <c r="E928" s="7">
        <v>923</v>
      </c>
      <c r="F928" s="10">
        <f>DATE(YEAR(F927),MONTH(F927)+IF($B$9="Monthly",1,0),DAY(F927)+IF($B$9="Biweekly",14,0))</f>
        <v>73324</v>
      </c>
      <c r="G928" s="8">
        <f t="shared" si="103"/>
        <v>9.5760634814582773E-8</v>
      </c>
      <c r="H928" s="8">
        <f t="shared" si="98"/>
        <v>0</v>
      </c>
      <c r="I928" s="8">
        <v>0</v>
      </c>
      <c r="J928" s="8">
        <v>0</v>
      </c>
      <c r="K928" s="8">
        <f t="shared" si="99"/>
        <v>0</v>
      </c>
      <c r="L928" s="8">
        <f t="shared" si="100"/>
        <v>-5.1870343857899004E-10</v>
      </c>
      <c r="M928" s="8">
        <f>G928*$C$10*$B$8</f>
        <v>5.1870343857899004E-10</v>
      </c>
      <c r="N928" s="8">
        <f t="shared" si="101"/>
        <v>9.6279338253161756E-8</v>
      </c>
      <c r="O928" s="8">
        <f t="shared" si="104"/>
        <v>1148696.0621281536</v>
      </c>
      <c r="P928" s="2">
        <f t="shared" si="102"/>
        <v>1</v>
      </c>
    </row>
    <row r="929" spans="5:16" x14ac:dyDescent="0.3">
      <c r="E929" s="7">
        <v>924</v>
      </c>
      <c r="F929" s="10">
        <f>DATE(YEAR(F928),MONTH(F928)+IF($B$9="Monthly",1,0),DAY(F928)+IF($B$9="Biweekly",14,0))</f>
        <v>73355</v>
      </c>
      <c r="G929" s="8">
        <f t="shared" si="103"/>
        <v>9.6279338253161756E-8</v>
      </c>
      <c r="H929" s="8">
        <f t="shared" si="98"/>
        <v>0</v>
      </c>
      <c r="I929" s="8">
        <v>0</v>
      </c>
      <c r="J929" s="8">
        <v>0</v>
      </c>
      <c r="K929" s="8">
        <f t="shared" si="99"/>
        <v>0</v>
      </c>
      <c r="L929" s="8">
        <f t="shared" si="100"/>
        <v>-5.2151308220462613E-10</v>
      </c>
      <c r="M929" s="8">
        <f>G929*$C$10*$B$8</f>
        <v>5.2151308220462613E-10</v>
      </c>
      <c r="N929" s="8">
        <f t="shared" si="101"/>
        <v>9.6800851335366387E-8</v>
      </c>
      <c r="O929" s="8">
        <f t="shared" si="104"/>
        <v>1148696.0621281541</v>
      </c>
      <c r="P929" s="2">
        <f t="shared" si="102"/>
        <v>1</v>
      </c>
    </row>
    <row r="930" spans="5:16" x14ac:dyDescent="0.3">
      <c r="E930" s="7">
        <v>925</v>
      </c>
      <c r="F930" s="10">
        <f>DATE(YEAR(F929),MONTH(F929)+IF($B$9="Monthly",1,0),DAY(F929)+IF($B$9="Biweekly",14,0))</f>
        <v>73385</v>
      </c>
      <c r="G930" s="8">
        <f t="shared" si="103"/>
        <v>9.6800851335366387E-8</v>
      </c>
      <c r="H930" s="8">
        <f t="shared" si="98"/>
        <v>0</v>
      </c>
      <c r="I930" s="8">
        <v>0</v>
      </c>
      <c r="J930" s="8">
        <v>0</v>
      </c>
      <c r="K930" s="8">
        <f t="shared" si="99"/>
        <v>0</v>
      </c>
      <c r="L930" s="8">
        <f t="shared" si="100"/>
        <v>-5.2433794473323458E-10</v>
      </c>
      <c r="M930" s="8">
        <f>G930*$C$10*$B$8</f>
        <v>5.2433794473323458E-10</v>
      </c>
      <c r="N930" s="8">
        <f t="shared" si="101"/>
        <v>9.7325189280099625E-8</v>
      </c>
      <c r="O930" s="8">
        <f t="shared" si="104"/>
        <v>1148696.0621281546</v>
      </c>
      <c r="P930" s="2">
        <f t="shared" si="102"/>
        <v>1</v>
      </c>
    </row>
    <row r="931" spans="5:16" x14ac:dyDescent="0.3">
      <c r="E931" s="7">
        <v>926</v>
      </c>
      <c r="F931" s="10">
        <f>DATE(YEAR(F930),MONTH(F930)+IF($B$9="Monthly",1,0),DAY(F930)+IF($B$9="Biweekly",14,0))</f>
        <v>73416</v>
      </c>
      <c r="G931" s="8">
        <f t="shared" si="103"/>
        <v>9.7325189280099625E-8</v>
      </c>
      <c r="H931" s="8">
        <f t="shared" si="98"/>
        <v>0</v>
      </c>
      <c r="I931" s="8">
        <v>0</v>
      </c>
      <c r="J931" s="8">
        <v>0</v>
      </c>
      <c r="K931" s="8">
        <f t="shared" si="99"/>
        <v>0</v>
      </c>
      <c r="L931" s="8">
        <f t="shared" si="100"/>
        <v>-5.2717810860053954E-10</v>
      </c>
      <c r="M931" s="8">
        <f>G931*$C$10*$B$8</f>
        <v>5.2717810860053954E-10</v>
      </c>
      <c r="N931" s="8">
        <f t="shared" si="101"/>
        <v>9.7852367388700167E-8</v>
      </c>
      <c r="O931" s="8">
        <f t="shared" si="104"/>
        <v>1148696.062128155</v>
      </c>
      <c r="P931" s="2">
        <f t="shared" si="102"/>
        <v>1</v>
      </c>
    </row>
    <row r="932" spans="5:16" x14ac:dyDescent="0.3">
      <c r="E932" s="7">
        <v>927</v>
      </c>
      <c r="F932" s="10">
        <f>DATE(YEAR(F931),MONTH(F931)+IF($B$9="Monthly",1,0),DAY(F931)+IF($B$9="Biweekly",14,0))</f>
        <v>73447</v>
      </c>
      <c r="G932" s="8">
        <f t="shared" si="103"/>
        <v>9.7852367388700167E-8</v>
      </c>
      <c r="H932" s="8">
        <f t="shared" si="98"/>
        <v>0</v>
      </c>
      <c r="I932" s="8">
        <v>0</v>
      </c>
      <c r="J932" s="8">
        <v>0</v>
      </c>
      <c r="K932" s="8">
        <f t="shared" si="99"/>
        <v>0</v>
      </c>
      <c r="L932" s="8">
        <f t="shared" si="100"/>
        <v>-5.3003365668879254E-10</v>
      </c>
      <c r="M932" s="8">
        <f>G932*$C$10*$B$8</f>
        <v>5.3003365668879254E-10</v>
      </c>
      <c r="N932" s="8">
        <f t="shared" si="101"/>
        <v>9.8382401045388961E-8</v>
      </c>
      <c r="O932" s="8">
        <f t="shared" si="104"/>
        <v>1148696.0621281555</v>
      </c>
      <c r="P932" s="2">
        <f t="shared" si="102"/>
        <v>1</v>
      </c>
    </row>
    <row r="933" spans="5:16" x14ac:dyDescent="0.3">
      <c r="E933" s="7">
        <v>928</v>
      </c>
      <c r="F933" s="10">
        <f>DATE(YEAR(F932),MONTH(F932)+IF($B$9="Monthly",1,0),DAY(F932)+IF($B$9="Biweekly",14,0))</f>
        <v>73475</v>
      </c>
      <c r="G933" s="8">
        <f t="shared" si="103"/>
        <v>9.8382401045388961E-8</v>
      </c>
      <c r="H933" s="8">
        <f t="shared" si="98"/>
        <v>0</v>
      </c>
      <c r="I933" s="8">
        <v>0</v>
      </c>
      <c r="J933" s="8">
        <v>0</v>
      </c>
      <c r="K933" s="8">
        <f t="shared" si="99"/>
        <v>0</v>
      </c>
      <c r="L933" s="8">
        <f t="shared" si="100"/>
        <v>-5.3290467232919017E-10</v>
      </c>
      <c r="M933" s="8">
        <f>G933*$C$10*$B$8</f>
        <v>5.3290467232919017E-10</v>
      </c>
      <c r="N933" s="8">
        <f t="shared" si="101"/>
        <v>9.8915305717718152E-8</v>
      </c>
      <c r="O933" s="8">
        <f t="shared" si="104"/>
        <v>1148696.062128156</v>
      </c>
      <c r="P933" s="2">
        <f t="shared" si="102"/>
        <v>1</v>
      </c>
    </row>
    <row r="934" spans="5:16" x14ac:dyDescent="0.3">
      <c r="E934" s="7">
        <v>929</v>
      </c>
      <c r="F934" s="10">
        <f>DATE(YEAR(F933),MONTH(F933)+IF($B$9="Monthly",1,0),DAY(F933)+IF($B$9="Biweekly",14,0))</f>
        <v>73506</v>
      </c>
      <c r="G934" s="8">
        <f t="shared" si="103"/>
        <v>9.8915305717718152E-8</v>
      </c>
      <c r="H934" s="8">
        <f t="shared" si="98"/>
        <v>0</v>
      </c>
      <c r="I934" s="8">
        <v>0</v>
      </c>
      <c r="J934" s="8">
        <v>0</v>
      </c>
      <c r="K934" s="8">
        <f t="shared" si="99"/>
        <v>0</v>
      </c>
      <c r="L934" s="8">
        <f t="shared" si="100"/>
        <v>-5.3579123930430668E-10</v>
      </c>
      <c r="M934" s="8">
        <f>G934*$C$10*$B$8</f>
        <v>5.3579123930430668E-10</v>
      </c>
      <c r="N934" s="8">
        <f t="shared" si="101"/>
        <v>9.9451096957022464E-8</v>
      </c>
      <c r="O934" s="8">
        <f t="shared" si="104"/>
        <v>1148696.0621281564</v>
      </c>
      <c r="P934" s="2">
        <f t="shared" si="102"/>
        <v>1</v>
      </c>
    </row>
    <row r="935" spans="5:16" x14ac:dyDescent="0.3">
      <c r="E935" s="7">
        <v>930</v>
      </c>
      <c r="F935" s="10">
        <f>DATE(YEAR(F934),MONTH(F934)+IF($B$9="Monthly",1,0),DAY(F934)+IF($B$9="Biweekly",14,0))</f>
        <v>73536</v>
      </c>
      <c r="G935" s="8">
        <f t="shared" si="103"/>
        <v>9.9451096957022464E-8</v>
      </c>
      <c r="H935" s="8">
        <f t="shared" si="98"/>
        <v>0</v>
      </c>
      <c r="I935" s="8">
        <v>0</v>
      </c>
      <c r="J935" s="8">
        <v>0</v>
      </c>
      <c r="K935" s="8">
        <f t="shared" si="99"/>
        <v>0</v>
      </c>
      <c r="L935" s="8">
        <f t="shared" si="100"/>
        <v>-5.3869344185053832E-10</v>
      </c>
      <c r="M935" s="8">
        <f>G935*$C$10*$B$8</f>
        <v>5.3869344185053832E-10</v>
      </c>
      <c r="N935" s="8">
        <f t="shared" si="101"/>
        <v>9.9989790398873006E-8</v>
      </c>
      <c r="O935" s="8">
        <f t="shared" si="104"/>
        <v>1148696.0621281569</v>
      </c>
      <c r="P935" s="2">
        <f t="shared" si="102"/>
        <v>1</v>
      </c>
    </row>
    <row r="936" spans="5:16" x14ac:dyDescent="0.3">
      <c r="E936" s="7">
        <v>931</v>
      </c>
      <c r="F936" s="10">
        <f>DATE(YEAR(F935),MONTH(F935)+IF($B$9="Monthly",1,0),DAY(F935)+IF($B$9="Biweekly",14,0))</f>
        <v>73567</v>
      </c>
      <c r="G936" s="8">
        <f t="shared" si="103"/>
        <v>9.9989790398873006E-8</v>
      </c>
      <c r="H936" s="8">
        <f t="shared" si="98"/>
        <v>0</v>
      </c>
      <c r="I936" s="8">
        <v>0</v>
      </c>
      <c r="J936" s="8">
        <v>0</v>
      </c>
      <c r="K936" s="8">
        <f t="shared" si="99"/>
        <v>0</v>
      </c>
      <c r="L936" s="8">
        <f t="shared" si="100"/>
        <v>-5.4161136466056213E-10</v>
      </c>
      <c r="M936" s="8">
        <f>G936*$C$10*$B$8</f>
        <v>5.4161136466056213E-10</v>
      </c>
      <c r="N936" s="8">
        <f t="shared" si="101"/>
        <v>1.0053140176353357E-7</v>
      </c>
      <c r="O936" s="8">
        <f t="shared" si="104"/>
        <v>1148696.0621281574</v>
      </c>
      <c r="P936" s="2">
        <f t="shared" si="102"/>
        <v>1</v>
      </c>
    </row>
    <row r="937" spans="5:16" x14ac:dyDescent="0.3">
      <c r="E937" s="7">
        <v>932</v>
      </c>
      <c r="F937" s="10">
        <f>DATE(YEAR(F936),MONTH(F936)+IF($B$9="Monthly",1,0),DAY(F936)+IF($B$9="Biweekly",14,0))</f>
        <v>73597</v>
      </c>
      <c r="G937" s="8">
        <f t="shared" si="103"/>
        <v>1.0053140176353357E-7</v>
      </c>
      <c r="H937" s="8">
        <f t="shared" si="98"/>
        <v>0</v>
      </c>
      <c r="I937" s="8">
        <v>0</v>
      </c>
      <c r="J937" s="8">
        <v>0</v>
      </c>
      <c r="K937" s="8">
        <f t="shared" si="99"/>
        <v>0</v>
      </c>
      <c r="L937" s="8">
        <f t="shared" si="100"/>
        <v>-5.4454509288580681E-10</v>
      </c>
      <c r="M937" s="8">
        <f>G937*$C$10*$B$8</f>
        <v>5.4454509288580681E-10</v>
      </c>
      <c r="N937" s="8">
        <f t="shared" si="101"/>
        <v>1.0107594685641937E-7</v>
      </c>
      <c r="O937" s="8">
        <f t="shared" si="104"/>
        <v>1148696.0621281578</v>
      </c>
      <c r="P937" s="2">
        <f t="shared" si="102"/>
        <v>1</v>
      </c>
    </row>
    <row r="938" spans="5:16" x14ac:dyDescent="0.3">
      <c r="E938" s="7">
        <v>933</v>
      </c>
      <c r="F938" s="10">
        <f>DATE(YEAR(F937),MONTH(F937)+IF($B$9="Monthly",1,0),DAY(F937)+IF($B$9="Biweekly",14,0))</f>
        <v>73628</v>
      </c>
      <c r="G938" s="8">
        <f t="shared" si="103"/>
        <v>1.0107594685641937E-7</v>
      </c>
      <c r="H938" s="8">
        <f t="shared" si="98"/>
        <v>0</v>
      </c>
      <c r="I938" s="8">
        <v>0</v>
      </c>
      <c r="J938" s="8">
        <v>0</v>
      </c>
      <c r="K938" s="8">
        <f t="shared" si="99"/>
        <v>0</v>
      </c>
      <c r="L938" s="8">
        <f t="shared" si="100"/>
        <v>-5.4749471213893824E-10</v>
      </c>
      <c r="M938" s="8">
        <f>G938*$C$10*$B$8</f>
        <v>5.4749471213893824E-10</v>
      </c>
      <c r="N938" s="8">
        <f t="shared" si="101"/>
        <v>1.0162344156855831E-7</v>
      </c>
      <c r="O938" s="8">
        <f t="shared" si="104"/>
        <v>1148696.0621281583</v>
      </c>
      <c r="P938" s="2">
        <f t="shared" si="102"/>
        <v>1</v>
      </c>
    </row>
    <row r="939" spans="5:16" x14ac:dyDescent="0.3">
      <c r="E939" s="7">
        <v>934</v>
      </c>
      <c r="F939" s="10">
        <f>DATE(YEAR(F938),MONTH(F938)+IF($B$9="Monthly",1,0),DAY(F938)+IF($B$9="Biweekly",14,0))</f>
        <v>73659</v>
      </c>
      <c r="G939" s="8">
        <f t="shared" si="103"/>
        <v>1.0162344156855831E-7</v>
      </c>
      <c r="H939" s="8">
        <f t="shared" si="98"/>
        <v>0</v>
      </c>
      <c r="I939" s="8">
        <v>0</v>
      </c>
      <c r="J939" s="8">
        <v>0</v>
      </c>
      <c r="K939" s="8">
        <f t="shared" si="99"/>
        <v>0</v>
      </c>
      <c r="L939" s="8">
        <f t="shared" si="100"/>
        <v>-5.5046030849635751E-10</v>
      </c>
      <c r="M939" s="8">
        <f>G939*$C$10*$B$8</f>
        <v>5.5046030849635751E-10</v>
      </c>
      <c r="N939" s="8">
        <f t="shared" si="101"/>
        <v>1.0217390187705468E-7</v>
      </c>
      <c r="O939" s="8">
        <f t="shared" si="104"/>
        <v>1148696.0621281588</v>
      </c>
      <c r="P939" s="2">
        <f t="shared" si="102"/>
        <v>1</v>
      </c>
    </row>
    <row r="940" spans="5:16" x14ac:dyDescent="0.3">
      <c r="E940" s="7">
        <v>935</v>
      </c>
      <c r="F940" s="10">
        <f>DATE(YEAR(F939),MONTH(F939)+IF($B$9="Monthly",1,0),DAY(F939)+IF($B$9="Biweekly",14,0))</f>
        <v>73689</v>
      </c>
      <c r="G940" s="8">
        <f t="shared" si="103"/>
        <v>1.0217390187705468E-7</v>
      </c>
      <c r="H940" s="8">
        <f t="shared" si="98"/>
        <v>0</v>
      </c>
      <c r="I940" s="8">
        <v>0</v>
      </c>
      <c r="J940" s="8">
        <v>0</v>
      </c>
      <c r="K940" s="8">
        <f t="shared" si="99"/>
        <v>0</v>
      </c>
      <c r="L940" s="8">
        <f t="shared" si="100"/>
        <v>-5.534419685007128E-10</v>
      </c>
      <c r="M940" s="8">
        <f>G940*$C$10*$B$8</f>
        <v>5.534419685007128E-10</v>
      </c>
      <c r="N940" s="8">
        <f t="shared" si="101"/>
        <v>1.027273438455554E-7</v>
      </c>
      <c r="O940" s="8">
        <f t="shared" si="104"/>
        <v>1148696.0621281592</v>
      </c>
      <c r="P940" s="2">
        <f t="shared" si="102"/>
        <v>1</v>
      </c>
    </row>
    <row r="941" spans="5:16" x14ac:dyDescent="0.3">
      <c r="E941" s="7">
        <v>936</v>
      </c>
      <c r="F941" s="10">
        <f>DATE(YEAR(F940),MONTH(F940)+IF($B$9="Monthly",1,0),DAY(F940)+IF($B$9="Biweekly",14,0))</f>
        <v>73720</v>
      </c>
      <c r="G941" s="8">
        <f t="shared" si="103"/>
        <v>1.027273438455554E-7</v>
      </c>
      <c r="H941" s="8">
        <f t="shared" si="98"/>
        <v>0</v>
      </c>
      <c r="I941" s="8">
        <v>0</v>
      </c>
      <c r="J941" s="8">
        <v>0</v>
      </c>
      <c r="K941" s="8">
        <f t="shared" si="99"/>
        <v>0</v>
      </c>
      <c r="L941" s="8">
        <f t="shared" si="100"/>
        <v>-5.5643977916342504E-10</v>
      </c>
      <c r="M941" s="8">
        <f>G941*$C$10*$B$8</f>
        <v>5.5643977916342504E-10</v>
      </c>
      <c r="N941" s="8">
        <f t="shared" si="101"/>
        <v>1.0328378362471882E-7</v>
      </c>
      <c r="O941" s="8">
        <f t="shared" si="104"/>
        <v>1148696.0621281597</v>
      </c>
      <c r="P941" s="2">
        <f t="shared" si="102"/>
        <v>1</v>
      </c>
    </row>
    <row r="942" spans="5:16" x14ac:dyDescent="0.3">
      <c r="E942" s="7">
        <v>937</v>
      </c>
      <c r="F942" s="10">
        <f>DATE(YEAR(F941),MONTH(F941)+IF($B$9="Monthly",1,0),DAY(F941)+IF($B$9="Biweekly",14,0))</f>
        <v>73750</v>
      </c>
      <c r="G942" s="8">
        <f t="shared" si="103"/>
        <v>1.0328378362471882E-7</v>
      </c>
      <c r="H942" s="8">
        <f t="shared" si="98"/>
        <v>0</v>
      </c>
      <c r="I942" s="8">
        <v>0</v>
      </c>
      <c r="J942" s="8">
        <v>0</v>
      </c>
      <c r="K942" s="8">
        <f t="shared" si="99"/>
        <v>0</v>
      </c>
      <c r="L942" s="8">
        <f t="shared" si="100"/>
        <v>-5.5945382796722688E-10</v>
      </c>
      <c r="M942" s="8">
        <f>G942*$C$10*$B$8</f>
        <v>5.5945382796722688E-10</v>
      </c>
      <c r="N942" s="8">
        <f t="shared" si="101"/>
        <v>1.0384323745268605E-7</v>
      </c>
      <c r="O942" s="8">
        <f t="shared" si="104"/>
        <v>1148696.0621281601</v>
      </c>
      <c r="P942" s="2">
        <f t="shared" si="102"/>
        <v>1</v>
      </c>
    </row>
    <row r="943" spans="5:16" x14ac:dyDescent="0.3">
      <c r="E943" s="7">
        <v>938</v>
      </c>
      <c r="F943" s="10">
        <f>DATE(YEAR(F942),MONTH(F942)+IF($B$9="Monthly",1,0),DAY(F942)+IF($B$9="Biweekly",14,0))</f>
        <v>73781</v>
      </c>
      <c r="G943" s="8">
        <f t="shared" si="103"/>
        <v>1.0384323745268605E-7</v>
      </c>
      <c r="H943" s="8">
        <f t="shared" si="98"/>
        <v>0</v>
      </c>
      <c r="I943" s="8">
        <v>0</v>
      </c>
      <c r="J943" s="8">
        <v>0</v>
      </c>
      <c r="K943" s="8">
        <f t="shared" si="99"/>
        <v>0</v>
      </c>
      <c r="L943" s="8">
        <f t="shared" si="100"/>
        <v>-5.6248420286871603E-10</v>
      </c>
      <c r="M943" s="8">
        <f>G943*$C$10*$B$8</f>
        <v>5.6248420286871603E-10</v>
      </c>
      <c r="N943" s="8">
        <f t="shared" si="101"/>
        <v>1.0440572165555477E-7</v>
      </c>
      <c r="O943" s="8">
        <f t="shared" si="104"/>
        <v>1148696.0621281606</v>
      </c>
      <c r="P943" s="2">
        <f t="shared" si="102"/>
        <v>1</v>
      </c>
    </row>
    <row r="944" spans="5:16" x14ac:dyDescent="0.3">
      <c r="E944" s="7">
        <v>939</v>
      </c>
      <c r="F944" s="10">
        <f>DATE(YEAR(F943),MONTH(F943)+IF($B$9="Monthly",1,0),DAY(F943)+IF($B$9="Biweekly",14,0))</f>
        <v>73812</v>
      </c>
      <c r="G944" s="8">
        <f t="shared" si="103"/>
        <v>1.0440572165555477E-7</v>
      </c>
      <c r="H944" s="8">
        <f t="shared" si="98"/>
        <v>0</v>
      </c>
      <c r="I944" s="8">
        <v>0</v>
      </c>
      <c r="J944" s="8">
        <v>0</v>
      </c>
      <c r="K944" s="8">
        <f t="shared" si="99"/>
        <v>0</v>
      </c>
      <c r="L944" s="8">
        <f t="shared" si="100"/>
        <v>-5.6553099230092155E-10</v>
      </c>
      <c r="M944" s="8">
        <f>G944*$C$10*$B$8</f>
        <v>5.6553099230092155E-10</v>
      </c>
      <c r="N944" s="8">
        <f t="shared" si="101"/>
        <v>1.0497125264785569E-7</v>
      </c>
      <c r="O944" s="8">
        <f t="shared" si="104"/>
        <v>1148696.0621281611</v>
      </c>
      <c r="P944" s="2">
        <f t="shared" si="102"/>
        <v>1</v>
      </c>
    </row>
    <row r="945" spans="5:16" x14ac:dyDescent="0.3">
      <c r="E945" s="7">
        <v>940</v>
      </c>
      <c r="F945" s="10">
        <f>DATE(YEAR(F944),MONTH(F944)+IF($B$9="Monthly",1,0),DAY(F944)+IF($B$9="Biweekly",14,0))</f>
        <v>73840</v>
      </c>
      <c r="G945" s="8">
        <f t="shared" si="103"/>
        <v>1.0497125264785569E-7</v>
      </c>
      <c r="H945" s="8">
        <f t="shared" si="98"/>
        <v>0</v>
      </c>
      <c r="I945" s="8">
        <v>0</v>
      </c>
      <c r="J945" s="8">
        <v>0</v>
      </c>
      <c r="K945" s="8">
        <f t="shared" si="99"/>
        <v>0</v>
      </c>
      <c r="L945" s="8">
        <f t="shared" si="100"/>
        <v>-5.6859428517588492E-10</v>
      </c>
      <c r="M945" s="8">
        <f>G945*$C$10*$B$8</f>
        <v>5.6859428517588492E-10</v>
      </c>
      <c r="N945" s="8">
        <f t="shared" si="101"/>
        <v>1.0553984693303157E-7</v>
      </c>
      <c r="O945" s="8">
        <f t="shared" si="104"/>
        <v>1148696.0621281615</v>
      </c>
      <c r="P945" s="2">
        <f t="shared" si="102"/>
        <v>1</v>
      </c>
    </row>
    <row r="946" spans="5:16" x14ac:dyDescent="0.3">
      <c r="E946" s="7">
        <v>941</v>
      </c>
      <c r="F946" s="10">
        <f>DATE(YEAR(F945),MONTH(F945)+IF($B$9="Monthly",1,0),DAY(F945)+IF($B$9="Biweekly",14,0))</f>
        <v>73871</v>
      </c>
      <c r="G946" s="8">
        <f t="shared" si="103"/>
        <v>1.0553984693303157E-7</v>
      </c>
      <c r="H946" s="8">
        <f t="shared" si="98"/>
        <v>0</v>
      </c>
      <c r="I946" s="8">
        <v>0</v>
      </c>
      <c r="J946" s="8">
        <v>0</v>
      </c>
      <c r="K946" s="8">
        <f t="shared" si="99"/>
        <v>0</v>
      </c>
      <c r="L946" s="8">
        <f t="shared" si="100"/>
        <v>-5.7167417088725431E-10</v>
      </c>
      <c r="M946" s="8">
        <f>G946*$C$10*$B$8</f>
        <v>5.7167417088725431E-10</v>
      </c>
      <c r="N946" s="8">
        <f t="shared" si="101"/>
        <v>1.0611152110391882E-7</v>
      </c>
      <c r="O946" s="8">
        <f t="shared" si="104"/>
        <v>1148696.062128162</v>
      </c>
      <c r="P946" s="2">
        <f t="shared" si="102"/>
        <v>1</v>
      </c>
    </row>
    <row r="947" spans="5:16" x14ac:dyDescent="0.3">
      <c r="E947" s="7">
        <v>942</v>
      </c>
      <c r="F947" s="10">
        <f>DATE(YEAR(F946),MONTH(F946)+IF($B$9="Monthly",1,0),DAY(F946)+IF($B$9="Biweekly",14,0))</f>
        <v>73901</v>
      </c>
      <c r="G947" s="8">
        <f t="shared" si="103"/>
        <v>1.0611152110391882E-7</v>
      </c>
      <c r="H947" s="8">
        <f t="shared" si="98"/>
        <v>0</v>
      </c>
      <c r="I947" s="8">
        <v>0</v>
      </c>
      <c r="J947" s="8">
        <v>0</v>
      </c>
      <c r="K947" s="8">
        <f t="shared" si="99"/>
        <v>0</v>
      </c>
      <c r="L947" s="8">
        <f t="shared" si="100"/>
        <v>-5.7477073931289359E-10</v>
      </c>
      <c r="M947" s="8">
        <f>G947*$C$10*$B$8</f>
        <v>5.7477073931289359E-10</v>
      </c>
      <c r="N947" s="8">
        <f t="shared" si="101"/>
        <v>1.0668629184323172E-7</v>
      </c>
      <c r="O947" s="8">
        <f t="shared" si="104"/>
        <v>1148696.0621281625</v>
      </c>
      <c r="P947" s="2">
        <f t="shared" si="102"/>
        <v>1</v>
      </c>
    </row>
    <row r="948" spans="5:16" x14ac:dyDescent="0.3">
      <c r="E948" s="7">
        <v>943</v>
      </c>
      <c r="F948" s="10">
        <f>DATE(YEAR(F947),MONTH(F947)+IF($B$9="Monthly",1,0),DAY(F947)+IF($B$9="Biweekly",14,0))</f>
        <v>73932</v>
      </c>
      <c r="G948" s="8">
        <f t="shared" si="103"/>
        <v>1.0668629184323172E-7</v>
      </c>
      <c r="H948" s="8">
        <f t="shared" si="98"/>
        <v>0</v>
      </c>
      <c r="I948" s="8">
        <v>0</v>
      </c>
      <c r="J948" s="8">
        <v>0</v>
      </c>
      <c r="K948" s="8">
        <f t="shared" si="99"/>
        <v>0</v>
      </c>
      <c r="L948" s="8">
        <f t="shared" si="100"/>
        <v>-5.7788408081750513E-10</v>
      </c>
      <c r="M948" s="8">
        <f>G948*$C$10*$B$8</f>
        <v>5.7788408081750513E-10</v>
      </c>
      <c r="N948" s="8">
        <f t="shared" si="101"/>
        <v>1.0726417592404922E-7</v>
      </c>
      <c r="O948" s="8">
        <f t="shared" si="104"/>
        <v>1148696.0621281629</v>
      </c>
      <c r="P948" s="2">
        <f t="shared" si="102"/>
        <v>1</v>
      </c>
    </row>
    <row r="949" spans="5:16" x14ac:dyDescent="0.3">
      <c r="E949" s="7">
        <v>944</v>
      </c>
      <c r="F949" s="10">
        <f>DATE(YEAR(F948),MONTH(F948)+IF($B$9="Monthly",1,0),DAY(F948)+IF($B$9="Biweekly",14,0))</f>
        <v>73962</v>
      </c>
      <c r="G949" s="8">
        <f t="shared" si="103"/>
        <v>1.0726417592404922E-7</v>
      </c>
      <c r="H949" s="8">
        <f t="shared" si="98"/>
        <v>0</v>
      </c>
      <c r="I949" s="8">
        <v>0</v>
      </c>
      <c r="J949" s="8">
        <v>0</v>
      </c>
      <c r="K949" s="8">
        <f t="shared" si="99"/>
        <v>0</v>
      </c>
      <c r="L949" s="8">
        <f t="shared" si="100"/>
        <v>-5.8101428625526654E-10</v>
      </c>
      <c r="M949" s="8">
        <f>G949*$C$10*$B$8</f>
        <v>5.8101428625526654E-10</v>
      </c>
      <c r="N949" s="8">
        <f t="shared" si="101"/>
        <v>1.0784519021030449E-7</v>
      </c>
      <c r="O949" s="8">
        <f t="shared" si="104"/>
        <v>1148696.0621281634</v>
      </c>
      <c r="P949" s="2">
        <f t="shared" si="102"/>
        <v>1</v>
      </c>
    </row>
    <row r="950" spans="5:16" x14ac:dyDescent="0.3">
      <c r="E950" s="7">
        <v>945</v>
      </c>
      <c r="F950" s="10">
        <f>DATE(YEAR(F949),MONTH(F949)+IF($B$9="Monthly",1,0),DAY(F949)+IF($B$9="Biweekly",14,0))</f>
        <v>73993</v>
      </c>
      <c r="G950" s="8">
        <f t="shared" si="103"/>
        <v>1.0784519021030449E-7</v>
      </c>
      <c r="H950" s="8">
        <f t="shared" si="98"/>
        <v>0</v>
      </c>
      <c r="I950" s="8">
        <v>0</v>
      </c>
      <c r="J950" s="8">
        <v>0</v>
      </c>
      <c r="K950" s="8">
        <f t="shared" si="99"/>
        <v>0</v>
      </c>
      <c r="L950" s="8">
        <f t="shared" si="100"/>
        <v>-5.8416144697248269E-10</v>
      </c>
      <c r="M950" s="8">
        <f>G950*$C$10*$B$8</f>
        <v>5.8416144697248269E-10</v>
      </c>
      <c r="N950" s="8">
        <f t="shared" si="101"/>
        <v>1.0842935165727697E-7</v>
      </c>
      <c r="O950" s="8">
        <f t="shared" si="104"/>
        <v>1148696.0621281641</v>
      </c>
      <c r="P950" s="2">
        <f t="shared" si="102"/>
        <v>1</v>
      </c>
    </row>
    <row r="951" spans="5:16" x14ac:dyDescent="0.3">
      <c r="E951" s="7">
        <v>946</v>
      </c>
      <c r="F951" s="10">
        <f>DATE(YEAR(F950),MONTH(F950)+IF($B$9="Monthly",1,0),DAY(F950)+IF($B$9="Biweekly",14,0))</f>
        <v>74024</v>
      </c>
      <c r="G951" s="8">
        <f t="shared" si="103"/>
        <v>1.0842935165727697E-7</v>
      </c>
      <c r="H951" s="8">
        <f t="shared" si="98"/>
        <v>0</v>
      </c>
      <c r="I951" s="8">
        <v>0</v>
      </c>
      <c r="J951" s="8">
        <v>0</v>
      </c>
      <c r="K951" s="8">
        <f t="shared" si="99"/>
        <v>0</v>
      </c>
      <c r="L951" s="8">
        <f t="shared" si="100"/>
        <v>-5.873256548102502E-10</v>
      </c>
      <c r="M951" s="8">
        <f>G951*$C$10*$B$8</f>
        <v>5.873256548102502E-10</v>
      </c>
      <c r="N951" s="8">
        <f t="shared" si="101"/>
        <v>1.0901667731208722E-7</v>
      </c>
      <c r="O951" s="8">
        <f t="shared" si="104"/>
        <v>1148696.0621281648</v>
      </c>
      <c r="P951" s="2">
        <f t="shared" si="102"/>
        <v>1</v>
      </c>
    </row>
    <row r="952" spans="5:16" x14ac:dyDescent="0.3">
      <c r="E952" s="7">
        <v>947</v>
      </c>
      <c r="F952" s="10">
        <f>DATE(YEAR(F951),MONTH(F951)+IF($B$9="Monthly",1,0),DAY(F951)+IF($B$9="Biweekly",14,0))</f>
        <v>74054</v>
      </c>
      <c r="G952" s="8">
        <f t="shared" si="103"/>
        <v>1.0901667731208722E-7</v>
      </c>
      <c r="H952" s="8">
        <f t="shared" si="98"/>
        <v>0</v>
      </c>
      <c r="I952" s="8">
        <v>0</v>
      </c>
      <c r="J952" s="8">
        <v>0</v>
      </c>
      <c r="K952" s="8">
        <f t="shared" si="99"/>
        <v>0</v>
      </c>
      <c r="L952" s="8">
        <f t="shared" si="100"/>
        <v>-5.9050700210713904E-10</v>
      </c>
      <c r="M952" s="8">
        <f>G952*$C$10*$B$8</f>
        <v>5.9050700210713904E-10</v>
      </c>
      <c r="N952" s="8">
        <f t="shared" si="101"/>
        <v>1.0960718431419435E-7</v>
      </c>
      <c r="O952" s="8">
        <f t="shared" si="104"/>
        <v>1148696.0621281655</v>
      </c>
      <c r="P952" s="2">
        <f t="shared" si="102"/>
        <v>1</v>
      </c>
    </row>
    <row r="953" spans="5:16" x14ac:dyDescent="0.3">
      <c r="E953" s="7">
        <v>948</v>
      </c>
      <c r="F953" s="10">
        <f>DATE(YEAR(F952),MONTH(F952)+IF($B$9="Monthly",1,0),DAY(F952)+IF($B$9="Biweekly",14,0))</f>
        <v>74085</v>
      </c>
      <c r="G953" s="8">
        <f t="shared" si="103"/>
        <v>1.0960718431419435E-7</v>
      </c>
      <c r="H953" s="8">
        <f t="shared" si="98"/>
        <v>0</v>
      </c>
      <c r="I953" s="8">
        <v>0</v>
      </c>
      <c r="J953" s="8">
        <v>0</v>
      </c>
      <c r="K953" s="8">
        <f t="shared" si="99"/>
        <v>0</v>
      </c>
      <c r="L953" s="8">
        <f t="shared" si="100"/>
        <v>-5.9370558170188613E-10</v>
      </c>
      <c r="M953" s="8">
        <f>G953*$C$10*$B$8</f>
        <v>5.9370558170188613E-10</v>
      </c>
      <c r="N953" s="8">
        <f t="shared" si="101"/>
        <v>1.1020088989589624E-7</v>
      </c>
      <c r="O953" s="8">
        <f t="shared" si="104"/>
        <v>1148696.0621281662</v>
      </c>
      <c r="P953" s="2">
        <f t="shared" si="102"/>
        <v>1</v>
      </c>
    </row>
    <row r="954" spans="5:16" x14ac:dyDescent="0.3">
      <c r="E954" s="7">
        <v>949</v>
      </c>
      <c r="F954" s="10">
        <f>DATE(YEAR(F953),MONTH(F953)+IF($B$9="Monthly",1,0),DAY(F953)+IF($B$9="Biweekly",14,0))</f>
        <v>74115</v>
      </c>
      <c r="G954" s="8">
        <f t="shared" si="103"/>
        <v>1.1020088989589624E-7</v>
      </c>
      <c r="H954" s="8">
        <f t="shared" si="98"/>
        <v>0</v>
      </c>
      <c r="I954" s="8">
        <v>0</v>
      </c>
      <c r="J954" s="8">
        <v>0</v>
      </c>
      <c r="K954" s="8">
        <f t="shared" si="99"/>
        <v>0</v>
      </c>
      <c r="L954" s="8">
        <f t="shared" si="100"/>
        <v>-5.9692148693610467E-10</v>
      </c>
      <c r="M954" s="8">
        <f>G954*$C$10*$B$8</f>
        <v>5.9692148693610467E-10</v>
      </c>
      <c r="N954" s="8">
        <f t="shared" si="101"/>
        <v>1.1079781138283234E-7</v>
      </c>
      <c r="O954" s="8">
        <f t="shared" si="104"/>
        <v>1148696.0621281669</v>
      </c>
      <c r="P954" s="2">
        <f t="shared" si="102"/>
        <v>1</v>
      </c>
    </row>
    <row r="955" spans="5:16" x14ac:dyDescent="0.3">
      <c r="E955" s="7">
        <v>950</v>
      </c>
      <c r="F955" s="10">
        <f>DATE(YEAR(F954),MONTH(F954)+IF($B$9="Monthly",1,0),DAY(F954)+IF($B$9="Biweekly",14,0))</f>
        <v>74146</v>
      </c>
      <c r="G955" s="8">
        <f t="shared" si="103"/>
        <v>1.1079781138283234E-7</v>
      </c>
      <c r="H955" s="8">
        <f t="shared" si="98"/>
        <v>0</v>
      </c>
      <c r="I955" s="8">
        <v>0</v>
      </c>
      <c r="J955" s="8">
        <v>0</v>
      </c>
      <c r="K955" s="8">
        <f t="shared" si="99"/>
        <v>0</v>
      </c>
      <c r="L955" s="8">
        <f t="shared" si="100"/>
        <v>-6.0015481165700848E-10</v>
      </c>
      <c r="M955" s="8">
        <f>G955*$C$10*$B$8</f>
        <v>6.0015481165700848E-10</v>
      </c>
      <c r="N955" s="8">
        <f t="shared" si="101"/>
        <v>1.1139796619448935E-7</v>
      </c>
      <c r="O955" s="8">
        <f t="shared" si="104"/>
        <v>1148696.0621281676</v>
      </c>
      <c r="P955" s="2">
        <f t="shared" si="102"/>
        <v>1</v>
      </c>
    </row>
    <row r="956" spans="5:16" x14ac:dyDescent="0.3">
      <c r="E956" s="7">
        <v>951</v>
      </c>
      <c r="F956" s="10">
        <f>DATE(YEAR(F955),MONTH(F955)+IF($B$9="Monthly",1,0),DAY(F955)+IF($B$9="Biweekly",14,0))</f>
        <v>74177</v>
      </c>
      <c r="G956" s="8">
        <f t="shared" si="103"/>
        <v>1.1139796619448935E-7</v>
      </c>
      <c r="H956" s="8">
        <f t="shared" si="98"/>
        <v>0</v>
      </c>
      <c r="I956" s="8">
        <v>0</v>
      </c>
      <c r="J956" s="8">
        <v>0</v>
      </c>
      <c r="K956" s="8">
        <f t="shared" si="99"/>
        <v>0</v>
      </c>
      <c r="L956" s="8">
        <f t="shared" si="100"/>
        <v>-6.0340565022015065E-10</v>
      </c>
      <c r="M956" s="8">
        <f>G956*$C$10*$B$8</f>
        <v>6.0340565022015065E-10</v>
      </c>
      <c r="N956" s="8">
        <f t="shared" si="101"/>
        <v>1.120013718447095E-7</v>
      </c>
      <c r="O956" s="8">
        <f t="shared" si="104"/>
        <v>1148696.0621281683</v>
      </c>
      <c r="P956" s="2">
        <f t="shared" si="102"/>
        <v>1</v>
      </c>
    </row>
    <row r="957" spans="5:16" x14ac:dyDescent="0.3">
      <c r="E957" s="7">
        <v>952</v>
      </c>
      <c r="F957" s="10">
        <f>DATE(YEAR(F956),MONTH(F956)+IF($B$9="Monthly",1,0),DAY(F956)+IF($B$9="Biweekly",14,0))</f>
        <v>74205</v>
      </c>
      <c r="G957" s="8">
        <f t="shared" si="103"/>
        <v>1.120013718447095E-7</v>
      </c>
      <c r="H957" s="8">
        <f t="shared" si="98"/>
        <v>0</v>
      </c>
      <c r="I957" s="8">
        <v>0</v>
      </c>
      <c r="J957" s="8">
        <v>0</v>
      </c>
      <c r="K957" s="8">
        <f t="shared" si="99"/>
        <v>0</v>
      </c>
      <c r="L957" s="8">
        <f t="shared" si="100"/>
        <v>-6.0667409749217646E-10</v>
      </c>
      <c r="M957" s="8">
        <f>G957*$C$10*$B$8</f>
        <v>6.0667409749217646E-10</v>
      </c>
      <c r="N957" s="8">
        <f t="shared" si="101"/>
        <v>1.1260804594220168E-7</v>
      </c>
      <c r="O957" s="8">
        <f t="shared" si="104"/>
        <v>1148696.062128169</v>
      </c>
      <c r="P957" s="2">
        <f t="shared" si="102"/>
        <v>1</v>
      </c>
    </row>
    <row r="958" spans="5:16" x14ac:dyDescent="0.3">
      <c r="E958" s="7">
        <v>953</v>
      </c>
      <c r="F958" s="10">
        <f>DATE(YEAR(F957),MONTH(F957)+IF($B$9="Monthly",1,0),DAY(F957)+IF($B$9="Biweekly",14,0))</f>
        <v>74236</v>
      </c>
      <c r="G958" s="8">
        <f t="shared" si="103"/>
        <v>1.1260804594220168E-7</v>
      </c>
      <c r="H958" s="8">
        <f t="shared" si="98"/>
        <v>0</v>
      </c>
      <c r="I958" s="8">
        <v>0</v>
      </c>
      <c r="J958" s="8">
        <v>0</v>
      </c>
      <c r="K958" s="8">
        <f t="shared" si="99"/>
        <v>0</v>
      </c>
      <c r="L958" s="8">
        <f t="shared" si="100"/>
        <v>-6.0996024885359241E-10</v>
      </c>
      <c r="M958" s="8">
        <f>G958*$C$10*$B$8</f>
        <v>6.0996024885359241E-10</v>
      </c>
      <c r="N958" s="8">
        <f t="shared" si="101"/>
        <v>1.1321800619105528E-7</v>
      </c>
      <c r="O958" s="8">
        <f t="shared" si="104"/>
        <v>1148696.0621281697</v>
      </c>
      <c r="P958" s="2">
        <f t="shared" si="102"/>
        <v>1</v>
      </c>
    </row>
    <row r="959" spans="5:16" x14ac:dyDescent="0.3">
      <c r="E959" s="7">
        <v>954</v>
      </c>
      <c r="F959" s="10">
        <f>DATE(YEAR(F958),MONTH(F958)+IF($B$9="Monthly",1,0),DAY(F958)+IF($B$9="Biweekly",14,0))</f>
        <v>74266</v>
      </c>
      <c r="G959" s="8">
        <f t="shared" si="103"/>
        <v>1.1321800619105528E-7</v>
      </c>
      <c r="H959" s="8">
        <f t="shared" si="98"/>
        <v>0</v>
      </c>
      <c r="I959" s="8">
        <v>0</v>
      </c>
      <c r="J959" s="8">
        <v>0</v>
      </c>
      <c r="K959" s="8">
        <f t="shared" si="99"/>
        <v>0</v>
      </c>
      <c r="L959" s="8">
        <f t="shared" si="100"/>
        <v>-6.1326420020154949E-10</v>
      </c>
      <c r="M959" s="8">
        <f>G959*$C$10*$B$8</f>
        <v>6.1326420020154949E-10</v>
      </c>
      <c r="N959" s="8">
        <f t="shared" si="101"/>
        <v>1.1383127039125684E-7</v>
      </c>
      <c r="O959" s="8">
        <f t="shared" si="104"/>
        <v>1148696.0621281704</v>
      </c>
      <c r="P959" s="2">
        <f t="shared" si="102"/>
        <v>1</v>
      </c>
    </row>
    <row r="960" spans="5:16" x14ac:dyDescent="0.3">
      <c r="E960" s="7">
        <v>955</v>
      </c>
      <c r="F960" s="10">
        <f>DATE(YEAR(F959),MONTH(F959)+IF($B$9="Monthly",1,0),DAY(F959)+IF($B$9="Biweekly",14,0))</f>
        <v>74297</v>
      </c>
      <c r="G960" s="8">
        <f t="shared" si="103"/>
        <v>1.1383127039125684E-7</v>
      </c>
      <c r="H960" s="8">
        <f t="shared" si="98"/>
        <v>0</v>
      </c>
      <c r="I960" s="8">
        <v>0</v>
      </c>
      <c r="J960" s="8">
        <v>0</v>
      </c>
      <c r="K960" s="8">
        <f t="shared" si="99"/>
        <v>0</v>
      </c>
      <c r="L960" s="8">
        <f t="shared" si="100"/>
        <v>-6.1658604795264125E-10</v>
      </c>
      <c r="M960" s="8">
        <f>G960*$C$10*$B$8</f>
        <v>6.1658604795264125E-10</v>
      </c>
      <c r="N960" s="8">
        <f t="shared" si="101"/>
        <v>1.1444785643920948E-7</v>
      </c>
      <c r="O960" s="8">
        <f t="shared" si="104"/>
        <v>1148696.0621281711</v>
      </c>
      <c r="P960" s="2">
        <f t="shared" si="102"/>
        <v>1</v>
      </c>
    </row>
    <row r="961" spans="5:16" x14ac:dyDescent="0.3">
      <c r="E961" s="7">
        <v>956</v>
      </c>
      <c r="F961" s="10">
        <f>DATE(YEAR(F960),MONTH(F960)+IF($B$9="Monthly",1,0),DAY(F960)+IF($B$9="Biweekly",14,0))</f>
        <v>74327</v>
      </c>
      <c r="G961" s="8">
        <f t="shared" si="103"/>
        <v>1.1444785643920948E-7</v>
      </c>
      <c r="H961" s="8">
        <f t="shared" si="98"/>
        <v>0</v>
      </c>
      <c r="I961" s="8">
        <v>0</v>
      </c>
      <c r="J961" s="8">
        <v>0</v>
      </c>
      <c r="K961" s="8">
        <f t="shared" si="99"/>
        <v>0</v>
      </c>
      <c r="L961" s="8">
        <f t="shared" si="100"/>
        <v>-6.1992588904571806E-10</v>
      </c>
      <c r="M961" s="8">
        <f>G961*$C$10*$B$8</f>
        <v>6.1992588904571806E-10</v>
      </c>
      <c r="N961" s="8">
        <f t="shared" si="101"/>
        <v>1.150677823282552E-7</v>
      </c>
      <c r="O961" s="8">
        <f t="shared" si="104"/>
        <v>1148696.0621281718</v>
      </c>
      <c r="P961" s="2">
        <f t="shared" si="102"/>
        <v>1</v>
      </c>
    </row>
    <row r="962" spans="5:16" x14ac:dyDescent="0.3">
      <c r="E962" s="7">
        <v>957</v>
      </c>
      <c r="F962" s="10">
        <f>DATE(YEAR(F961),MONTH(F961)+IF($B$9="Monthly",1,0),DAY(F961)+IF($B$9="Biweekly",14,0))</f>
        <v>74358</v>
      </c>
      <c r="G962" s="8">
        <f t="shared" si="103"/>
        <v>1.150677823282552E-7</v>
      </c>
      <c r="H962" s="8">
        <f t="shared" si="98"/>
        <v>0</v>
      </c>
      <c r="I962" s="8">
        <v>0</v>
      </c>
      <c r="J962" s="8">
        <v>0</v>
      </c>
      <c r="K962" s="8">
        <f t="shared" si="99"/>
        <v>0</v>
      </c>
      <c r="L962" s="8">
        <f t="shared" si="100"/>
        <v>-6.2328382094471574E-10</v>
      </c>
      <c r="M962" s="8">
        <f>G962*$C$10*$B$8</f>
        <v>6.2328382094471574E-10</v>
      </c>
      <c r="N962" s="8">
        <f t="shared" si="101"/>
        <v>1.1569106614919992E-7</v>
      </c>
      <c r="O962" s="8">
        <f t="shared" si="104"/>
        <v>1148696.0621281725</v>
      </c>
      <c r="P962" s="2">
        <f t="shared" si="102"/>
        <v>1</v>
      </c>
    </row>
    <row r="963" spans="5:16" x14ac:dyDescent="0.3">
      <c r="E963" s="7">
        <v>958</v>
      </c>
      <c r="F963" s="10">
        <f>DATE(YEAR(F962),MONTH(F962)+IF($B$9="Monthly",1,0),DAY(F962)+IF($B$9="Biweekly",14,0))</f>
        <v>74389</v>
      </c>
      <c r="G963" s="8">
        <f t="shared" si="103"/>
        <v>1.1569106614919992E-7</v>
      </c>
      <c r="H963" s="8">
        <f t="shared" si="98"/>
        <v>0</v>
      </c>
      <c r="I963" s="8">
        <v>0</v>
      </c>
      <c r="J963" s="8">
        <v>0</v>
      </c>
      <c r="K963" s="8">
        <f t="shared" si="99"/>
        <v>0</v>
      </c>
      <c r="L963" s="8">
        <f t="shared" si="100"/>
        <v>-6.2665994164149963E-10</v>
      </c>
      <c r="M963" s="8">
        <f>G963*$C$10*$B$8</f>
        <v>6.2665994164149963E-10</v>
      </c>
      <c r="N963" s="8">
        <f t="shared" si="101"/>
        <v>1.1631772609084142E-7</v>
      </c>
      <c r="O963" s="8">
        <f t="shared" si="104"/>
        <v>1148696.0621281732</v>
      </c>
      <c r="P963" s="2">
        <f t="shared" si="102"/>
        <v>1</v>
      </c>
    </row>
    <row r="964" spans="5:16" x14ac:dyDescent="0.3">
      <c r="E964" s="7">
        <v>959</v>
      </c>
      <c r="F964" s="10">
        <f>DATE(YEAR(F963),MONTH(F963)+IF($B$9="Monthly",1,0),DAY(F963)+IF($B$9="Biweekly",14,0))</f>
        <v>74419</v>
      </c>
      <c r="G964" s="8">
        <f t="shared" si="103"/>
        <v>1.1631772609084142E-7</v>
      </c>
      <c r="H964" s="8">
        <f t="shared" si="98"/>
        <v>0</v>
      </c>
      <c r="I964" s="8">
        <v>0</v>
      </c>
      <c r="J964" s="8">
        <v>0</v>
      </c>
      <c r="K964" s="8">
        <f t="shared" si="99"/>
        <v>0</v>
      </c>
      <c r="L964" s="8">
        <f t="shared" si="100"/>
        <v>-6.3005434965872436E-10</v>
      </c>
      <c r="M964" s="8">
        <f>G964*$C$10*$B$8</f>
        <v>6.3005434965872436E-10</v>
      </c>
      <c r="N964" s="8">
        <f t="shared" si="101"/>
        <v>1.1694778044050014E-7</v>
      </c>
      <c r="O964" s="8">
        <f t="shared" si="104"/>
        <v>1148696.0621281739</v>
      </c>
      <c r="P964" s="2">
        <f t="shared" si="102"/>
        <v>1</v>
      </c>
    </row>
    <row r="965" spans="5:16" x14ac:dyDescent="0.3">
      <c r="E965" s="7">
        <v>960</v>
      </c>
      <c r="F965" s="10">
        <f>DATE(YEAR(F964),MONTH(F964)+IF($B$9="Monthly",1,0),DAY(F964)+IF($B$9="Biweekly",14,0))</f>
        <v>74450</v>
      </c>
      <c r="G965" s="8">
        <f t="shared" si="103"/>
        <v>1.1694778044050014E-7</v>
      </c>
      <c r="H965" s="8">
        <f t="shared" si="98"/>
        <v>0</v>
      </c>
      <c r="I965" s="8">
        <v>0</v>
      </c>
      <c r="J965" s="8">
        <v>0</v>
      </c>
      <c r="K965" s="8">
        <f t="shared" si="99"/>
        <v>0</v>
      </c>
      <c r="L965" s="8">
        <f t="shared" si="100"/>
        <v>-6.3346714405270902E-10</v>
      </c>
      <c r="M965" s="8">
        <f>G965*$C$10*$B$8</f>
        <v>6.3346714405270902E-10</v>
      </c>
      <c r="N965" s="8">
        <f t="shared" si="101"/>
        <v>1.1758124758455285E-7</v>
      </c>
      <c r="O965" s="8">
        <f t="shared" si="104"/>
        <v>1148696.0621281746</v>
      </c>
      <c r="P965" s="2">
        <f t="shared" si="102"/>
        <v>1</v>
      </c>
    </row>
    <row r="966" spans="5:16" x14ac:dyDescent="0.3">
      <c r="E966" s="7">
        <v>961</v>
      </c>
      <c r="F966" s="10">
        <f>DATE(YEAR(F965),MONTH(F965)+IF($B$9="Monthly",1,0),DAY(F965)+IF($B$9="Biweekly",14,0))</f>
        <v>74480</v>
      </c>
      <c r="G966" s="8">
        <f t="shared" si="103"/>
        <v>1.1758124758455285E-7</v>
      </c>
      <c r="H966" s="8">
        <f t="shared" si="98"/>
        <v>0</v>
      </c>
      <c r="I966" s="8">
        <v>0</v>
      </c>
      <c r="J966" s="8">
        <v>0</v>
      </c>
      <c r="K966" s="8">
        <f t="shared" si="99"/>
        <v>0</v>
      </c>
      <c r="L966" s="8">
        <f t="shared" si="100"/>
        <v>-6.3689842441632787E-10</v>
      </c>
      <c r="M966" s="8">
        <f>G966*$C$10*$B$8</f>
        <v>6.3689842441632787E-10</v>
      </c>
      <c r="N966" s="8">
        <f t="shared" si="101"/>
        <v>1.1821814600896917E-7</v>
      </c>
      <c r="O966" s="8">
        <f t="shared" si="104"/>
        <v>1148696.0621281753</v>
      </c>
      <c r="P966" s="2">
        <f t="shared" si="102"/>
        <v>1</v>
      </c>
    </row>
    <row r="967" spans="5:16" x14ac:dyDescent="0.3">
      <c r="E967" s="7">
        <v>962</v>
      </c>
      <c r="F967" s="10">
        <f>DATE(YEAR(F966),MONTH(F966)+IF($B$9="Monthly",1,0),DAY(F966)+IF($B$9="Biweekly",14,0))</f>
        <v>74511</v>
      </c>
      <c r="G967" s="8">
        <f t="shared" si="103"/>
        <v>1.1821814600896917E-7</v>
      </c>
      <c r="H967" s="8">
        <f t="shared" ref="H967:H1030" si="105">IF(G967&gt;1,-PMT($B$8*$C$10,$B$7/$C$10,$G$6,0),0)</f>
        <v>0</v>
      </c>
      <c r="I967" s="8">
        <v>0</v>
      </c>
      <c r="J967" s="8">
        <v>0</v>
      </c>
      <c r="K967" s="8">
        <f t="shared" ref="K967:K1030" si="106">H967+I967+J967</f>
        <v>0</v>
      </c>
      <c r="L967" s="8">
        <f t="shared" ref="L967:L1030" si="107">K967-M967</f>
        <v>-6.4034829088191639E-10</v>
      </c>
      <c r="M967" s="8">
        <f>G967*$C$10*$B$8</f>
        <v>6.4034829088191639E-10</v>
      </c>
      <c r="N967" s="8">
        <f t="shared" ref="N967:N1030" si="108">G967-L967</f>
        <v>1.1885849429985109E-7</v>
      </c>
      <c r="O967" s="8">
        <f t="shared" si="104"/>
        <v>1148696.062128176</v>
      </c>
      <c r="P967" s="2">
        <f t="shared" ref="P967:P1030" si="109">IF(N967&gt;0,1,0)</f>
        <v>1</v>
      </c>
    </row>
    <row r="968" spans="5:16" x14ac:dyDescent="0.3">
      <c r="E968" s="7">
        <v>963</v>
      </c>
      <c r="F968" s="10">
        <f>DATE(YEAR(F967),MONTH(F967)+IF($B$9="Monthly",1,0),DAY(F967)+IF($B$9="Biweekly",14,0))</f>
        <v>74542</v>
      </c>
      <c r="G968" s="8">
        <f t="shared" ref="G968:G1031" si="110">N967</f>
        <v>1.1885849429985109E-7</v>
      </c>
      <c r="H968" s="8">
        <f t="shared" si="105"/>
        <v>0</v>
      </c>
      <c r="I968" s="8">
        <v>0</v>
      </c>
      <c r="J968" s="8">
        <v>0</v>
      </c>
      <c r="K968" s="8">
        <f t="shared" si="106"/>
        <v>0</v>
      </c>
      <c r="L968" s="8">
        <f t="shared" si="107"/>
        <v>-6.4381684412419343E-10</v>
      </c>
      <c r="M968" s="8">
        <f>G968*$C$10*$B$8</f>
        <v>6.4381684412419343E-10</v>
      </c>
      <c r="N968" s="8">
        <f t="shared" si="108"/>
        <v>1.195023111439753E-7</v>
      </c>
      <c r="O968" s="8">
        <f t="shared" ref="O968:O1031" si="111">M968+O967</f>
        <v>1148696.0621281767</v>
      </c>
      <c r="P968" s="2">
        <f t="shared" si="109"/>
        <v>1</v>
      </c>
    </row>
    <row r="969" spans="5:16" x14ac:dyDescent="0.3">
      <c r="E969" s="7">
        <v>964</v>
      </c>
      <c r="F969" s="10">
        <f>DATE(YEAR(F968),MONTH(F968)+IF($B$9="Monthly",1,0),DAY(F968)+IF($B$9="Biweekly",14,0))</f>
        <v>74571</v>
      </c>
      <c r="G969" s="8">
        <f t="shared" si="110"/>
        <v>1.195023111439753E-7</v>
      </c>
      <c r="H969" s="8">
        <f t="shared" si="105"/>
        <v>0</v>
      </c>
      <c r="I969" s="8">
        <v>0</v>
      </c>
      <c r="J969" s="8">
        <v>0</v>
      </c>
      <c r="K969" s="8">
        <f t="shared" si="106"/>
        <v>0</v>
      </c>
      <c r="L969" s="8">
        <f t="shared" si="107"/>
        <v>-6.4730418536319945E-10</v>
      </c>
      <c r="M969" s="8">
        <f>G969*$C$10*$B$8</f>
        <v>6.4730418536319945E-10</v>
      </c>
      <c r="N969" s="8">
        <f t="shared" si="108"/>
        <v>1.2014961532933849E-7</v>
      </c>
      <c r="O969" s="8">
        <f t="shared" si="111"/>
        <v>1148696.0621281774</v>
      </c>
      <c r="P969" s="2">
        <f t="shared" si="109"/>
        <v>1</v>
      </c>
    </row>
    <row r="970" spans="5:16" x14ac:dyDescent="0.3">
      <c r="E970" s="7">
        <v>965</v>
      </c>
      <c r="F970" s="10">
        <f>DATE(YEAR(F969),MONTH(F969)+IF($B$9="Monthly",1,0),DAY(F969)+IF($B$9="Biweekly",14,0))</f>
        <v>74602</v>
      </c>
      <c r="G970" s="8">
        <f t="shared" si="110"/>
        <v>1.2014961532933849E-7</v>
      </c>
      <c r="H970" s="8">
        <f t="shared" si="105"/>
        <v>0</v>
      </c>
      <c r="I970" s="8">
        <v>0</v>
      </c>
      <c r="J970" s="8">
        <v>0</v>
      </c>
      <c r="K970" s="8">
        <f t="shared" si="106"/>
        <v>0</v>
      </c>
      <c r="L970" s="8">
        <f t="shared" si="107"/>
        <v>-6.5081041636725008E-10</v>
      </c>
      <c r="M970" s="8">
        <f>G970*$C$10*$B$8</f>
        <v>6.5081041636725008E-10</v>
      </c>
      <c r="N970" s="8">
        <f t="shared" si="108"/>
        <v>1.2080042574570573E-7</v>
      </c>
      <c r="O970" s="8">
        <f t="shared" si="111"/>
        <v>1148696.0621281781</v>
      </c>
      <c r="P970" s="2">
        <f t="shared" si="109"/>
        <v>1</v>
      </c>
    </row>
    <row r="971" spans="5:16" x14ac:dyDescent="0.3">
      <c r="E971" s="7">
        <v>966</v>
      </c>
      <c r="F971" s="10">
        <f>DATE(YEAR(F970),MONTH(F970)+IF($B$9="Monthly",1,0),DAY(F970)+IF($B$9="Biweekly",14,0))</f>
        <v>74632</v>
      </c>
      <c r="G971" s="8">
        <f t="shared" si="110"/>
        <v>1.2080042574570573E-7</v>
      </c>
      <c r="H971" s="8">
        <f t="shared" si="105"/>
        <v>0</v>
      </c>
      <c r="I971" s="8">
        <v>0</v>
      </c>
      <c r="J971" s="8">
        <v>0</v>
      </c>
      <c r="K971" s="8">
        <f t="shared" si="106"/>
        <v>0</v>
      </c>
      <c r="L971" s="8">
        <f t="shared" si="107"/>
        <v>-6.5433563945590608E-10</v>
      </c>
      <c r="M971" s="8">
        <f>G971*$C$10*$B$8</f>
        <v>6.5433563945590608E-10</v>
      </c>
      <c r="N971" s="8">
        <f t="shared" si="108"/>
        <v>1.2145476138516164E-7</v>
      </c>
      <c r="O971" s="8">
        <f t="shared" si="111"/>
        <v>1148696.0621281788</v>
      </c>
      <c r="P971" s="2">
        <f t="shared" si="109"/>
        <v>1</v>
      </c>
    </row>
    <row r="972" spans="5:16" x14ac:dyDescent="0.3">
      <c r="E972" s="7">
        <v>967</v>
      </c>
      <c r="F972" s="10">
        <f>DATE(YEAR(F971),MONTH(F971)+IF($B$9="Monthly",1,0),DAY(F971)+IF($B$9="Biweekly",14,0))</f>
        <v>74663</v>
      </c>
      <c r="G972" s="8">
        <f t="shared" si="110"/>
        <v>1.2145476138516164E-7</v>
      </c>
      <c r="H972" s="8">
        <f t="shared" si="105"/>
        <v>0</v>
      </c>
      <c r="I972" s="8">
        <v>0</v>
      </c>
      <c r="J972" s="8">
        <v>0</v>
      </c>
      <c r="K972" s="8">
        <f t="shared" si="106"/>
        <v>0</v>
      </c>
      <c r="L972" s="8">
        <f t="shared" si="107"/>
        <v>-6.578799575029588E-10</v>
      </c>
      <c r="M972" s="8">
        <f>G972*$C$10*$B$8</f>
        <v>6.578799575029588E-10</v>
      </c>
      <c r="N972" s="8">
        <f t="shared" si="108"/>
        <v>1.2211264134266458E-7</v>
      </c>
      <c r="O972" s="8">
        <f t="shared" si="111"/>
        <v>1148696.0621281795</v>
      </c>
      <c r="P972" s="2">
        <f t="shared" si="109"/>
        <v>1</v>
      </c>
    </row>
    <row r="973" spans="5:16" x14ac:dyDescent="0.3">
      <c r="E973" s="7">
        <v>968</v>
      </c>
      <c r="F973" s="10">
        <f>DATE(YEAR(F972),MONTH(F972)+IF($B$9="Monthly",1,0),DAY(F972)+IF($B$9="Biweekly",14,0))</f>
        <v>74693</v>
      </c>
      <c r="G973" s="8">
        <f t="shared" si="110"/>
        <v>1.2211264134266458E-7</v>
      </c>
      <c r="H973" s="8">
        <f t="shared" si="105"/>
        <v>0</v>
      </c>
      <c r="I973" s="8">
        <v>0</v>
      </c>
      <c r="J973" s="8">
        <v>0</v>
      </c>
      <c r="K973" s="8">
        <f t="shared" si="106"/>
        <v>0</v>
      </c>
      <c r="L973" s="8">
        <f t="shared" si="107"/>
        <v>-6.6144347393943318E-10</v>
      </c>
      <c r="M973" s="8">
        <f>G973*$C$10*$B$8</f>
        <v>6.6144347393943318E-10</v>
      </c>
      <c r="N973" s="8">
        <f t="shared" si="108"/>
        <v>1.2277408481660403E-7</v>
      </c>
      <c r="O973" s="8">
        <f t="shared" si="111"/>
        <v>1148696.0621281802</v>
      </c>
      <c r="P973" s="2">
        <f t="shared" si="109"/>
        <v>1</v>
      </c>
    </row>
    <row r="974" spans="5:16" x14ac:dyDescent="0.3">
      <c r="E974" s="7">
        <v>969</v>
      </c>
      <c r="F974" s="10">
        <f>DATE(YEAR(F973),MONTH(F973)+IF($B$9="Monthly",1,0),DAY(F973)+IF($B$9="Biweekly",14,0))</f>
        <v>74724</v>
      </c>
      <c r="G974" s="8">
        <f t="shared" si="110"/>
        <v>1.2277408481660403E-7</v>
      </c>
      <c r="H974" s="8">
        <f t="shared" si="105"/>
        <v>0</v>
      </c>
      <c r="I974" s="8">
        <v>0</v>
      </c>
      <c r="J974" s="8">
        <v>0</v>
      </c>
      <c r="K974" s="8">
        <f t="shared" si="106"/>
        <v>0</v>
      </c>
      <c r="L974" s="8">
        <f t="shared" si="107"/>
        <v>-6.6502629275660518E-10</v>
      </c>
      <c r="M974" s="8">
        <f>G974*$C$10*$B$8</f>
        <v>6.6502629275660518E-10</v>
      </c>
      <c r="N974" s="8">
        <f t="shared" si="108"/>
        <v>1.2343911110936064E-7</v>
      </c>
      <c r="O974" s="8">
        <f t="shared" si="111"/>
        <v>1148696.0621281809</v>
      </c>
      <c r="P974" s="2">
        <f t="shared" si="109"/>
        <v>1</v>
      </c>
    </row>
    <row r="975" spans="5:16" x14ac:dyDescent="0.3">
      <c r="E975" s="7">
        <v>970</v>
      </c>
      <c r="F975" s="10">
        <f>DATE(YEAR(F974),MONTH(F974)+IF($B$9="Monthly",1,0),DAY(F974)+IF($B$9="Biweekly",14,0))</f>
        <v>74755</v>
      </c>
      <c r="G975" s="8">
        <f t="shared" si="110"/>
        <v>1.2343911110936064E-7</v>
      </c>
      <c r="H975" s="8">
        <f t="shared" si="105"/>
        <v>0</v>
      </c>
      <c r="I975" s="8">
        <v>0</v>
      </c>
      <c r="J975" s="8">
        <v>0</v>
      </c>
      <c r="K975" s="8">
        <f t="shared" si="106"/>
        <v>0</v>
      </c>
      <c r="L975" s="8">
        <f t="shared" si="107"/>
        <v>-6.6862851850903685E-10</v>
      </c>
      <c r="M975" s="8">
        <f>G975*$C$10*$B$8</f>
        <v>6.6862851850903685E-10</v>
      </c>
      <c r="N975" s="8">
        <f t="shared" si="108"/>
        <v>1.2410773962786968E-7</v>
      </c>
      <c r="O975" s="8">
        <f t="shared" si="111"/>
        <v>1148696.0621281816</v>
      </c>
      <c r="P975" s="2">
        <f t="shared" si="109"/>
        <v>1</v>
      </c>
    </row>
    <row r="976" spans="5:16" x14ac:dyDescent="0.3">
      <c r="E976" s="7">
        <v>971</v>
      </c>
      <c r="F976" s="10">
        <f>DATE(YEAR(F975),MONTH(F975)+IF($B$9="Monthly",1,0),DAY(F975)+IF($B$9="Biweekly",14,0))</f>
        <v>74785</v>
      </c>
      <c r="G976" s="8">
        <f t="shared" si="110"/>
        <v>1.2410773962786968E-7</v>
      </c>
      <c r="H976" s="8">
        <f t="shared" si="105"/>
        <v>0</v>
      </c>
      <c r="I976" s="8">
        <v>0</v>
      </c>
      <c r="J976" s="8">
        <v>0</v>
      </c>
      <c r="K976" s="8">
        <f t="shared" si="106"/>
        <v>0</v>
      </c>
      <c r="L976" s="8">
        <f t="shared" si="107"/>
        <v>-6.722502563176274E-10</v>
      </c>
      <c r="M976" s="8">
        <f>G976*$C$10*$B$8</f>
        <v>6.722502563176274E-10</v>
      </c>
      <c r="N976" s="8">
        <f t="shared" si="108"/>
        <v>1.247799898841873E-7</v>
      </c>
      <c r="O976" s="8">
        <f t="shared" si="111"/>
        <v>1148696.0621281823</v>
      </c>
      <c r="P976" s="2">
        <f t="shared" si="109"/>
        <v>1</v>
      </c>
    </row>
    <row r="977" spans="5:16" x14ac:dyDescent="0.3">
      <c r="E977" s="7">
        <v>972</v>
      </c>
      <c r="F977" s="10">
        <f>DATE(YEAR(F976),MONTH(F976)+IF($B$9="Monthly",1,0),DAY(F976)+IF($B$9="Biweekly",14,0))</f>
        <v>74816</v>
      </c>
      <c r="G977" s="8">
        <f t="shared" si="110"/>
        <v>1.247799898841873E-7</v>
      </c>
      <c r="H977" s="8">
        <f t="shared" si="105"/>
        <v>0</v>
      </c>
      <c r="I977" s="8">
        <v>0</v>
      </c>
      <c r="J977" s="8">
        <v>0</v>
      </c>
      <c r="K977" s="8">
        <f t="shared" si="106"/>
        <v>0</v>
      </c>
      <c r="L977" s="8">
        <f t="shared" si="107"/>
        <v>-6.7589161187268124E-10</v>
      </c>
      <c r="M977" s="8">
        <f>G977*$C$10*$B$8</f>
        <v>6.7589161187268124E-10</v>
      </c>
      <c r="N977" s="8">
        <f t="shared" si="108"/>
        <v>1.2545588149605998E-7</v>
      </c>
      <c r="O977" s="8">
        <f t="shared" si="111"/>
        <v>1148696.062128183</v>
      </c>
      <c r="P977" s="2">
        <f t="shared" si="109"/>
        <v>1</v>
      </c>
    </row>
    <row r="978" spans="5:16" x14ac:dyDescent="0.3">
      <c r="E978" s="7">
        <v>973</v>
      </c>
      <c r="F978" s="10">
        <f>DATE(YEAR(F977),MONTH(F977)+IF($B$9="Monthly",1,0),DAY(F977)+IF($B$9="Biweekly",14,0))</f>
        <v>74846</v>
      </c>
      <c r="G978" s="8">
        <f t="shared" si="110"/>
        <v>1.2545588149605998E-7</v>
      </c>
      <c r="H978" s="8">
        <f t="shared" si="105"/>
        <v>0</v>
      </c>
      <c r="I978" s="8">
        <v>0</v>
      </c>
      <c r="J978" s="8">
        <v>0</v>
      </c>
      <c r="K978" s="8">
        <f t="shared" si="106"/>
        <v>0</v>
      </c>
      <c r="L978" s="8">
        <f t="shared" si="107"/>
        <v>-6.7955269143699148E-10</v>
      </c>
      <c r="M978" s="8">
        <f>G978*$C$10*$B$8</f>
        <v>6.7955269143699148E-10</v>
      </c>
      <c r="N978" s="8">
        <f t="shared" si="108"/>
        <v>1.2613543418749696E-7</v>
      </c>
      <c r="O978" s="8">
        <f t="shared" si="111"/>
        <v>1148696.0621281837</v>
      </c>
      <c r="P978" s="2">
        <f t="shared" si="109"/>
        <v>1</v>
      </c>
    </row>
    <row r="979" spans="5:16" x14ac:dyDescent="0.3">
      <c r="E979" s="7">
        <v>974</v>
      </c>
      <c r="F979" s="10">
        <f>DATE(YEAR(F978),MONTH(F978)+IF($B$9="Monthly",1,0),DAY(F978)+IF($B$9="Biweekly",14,0))</f>
        <v>74877</v>
      </c>
      <c r="G979" s="8">
        <f t="shared" si="110"/>
        <v>1.2613543418749696E-7</v>
      </c>
      <c r="H979" s="8">
        <f t="shared" si="105"/>
        <v>0</v>
      </c>
      <c r="I979" s="8">
        <v>0</v>
      </c>
      <c r="J979" s="8">
        <v>0</v>
      </c>
      <c r="K979" s="8">
        <f t="shared" si="106"/>
        <v>0</v>
      </c>
      <c r="L979" s="8">
        <f t="shared" si="107"/>
        <v>-6.8323360184894185E-10</v>
      </c>
      <c r="M979" s="8">
        <f>G979*$C$10*$B$8</f>
        <v>6.8323360184894185E-10</v>
      </c>
      <c r="N979" s="8">
        <f t="shared" si="108"/>
        <v>1.268186677893459E-7</v>
      </c>
      <c r="O979" s="8">
        <f t="shared" si="111"/>
        <v>1148696.0621281844</v>
      </c>
      <c r="P979" s="2">
        <f t="shared" si="109"/>
        <v>1</v>
      </c>
    </row>
    <row r="980" spans="5:16" x14ac:dyDescent="0.3">
      <c r="E980" s="7">
        <v>975</v>
      </c>
      <c r="F980" s="10">
        <f>DATE(YEAR(F979),MONTH(F979)+IF($B$9="Monthly",1,0),DAY(F979)+IF($B$9="Biweekly",14,0))</f>
        <v>74908</v>
      </c>
      <c r="G980" s="8">
        <f t="shared" si="110"/>
        <v>1.268186677893459E-7</v>
      </c>
      <c r="H980" s="8">
        <f t="shared" si="105"/>
        <v>0</v>
      </c>
      <c r="I980" s="8">
        <v>0</v>
      </c>
      <c r="J980" s="8">
        <v>0</v>
      </c>
      <c r="K980" s="8">
        <f t="shared" si="106"/>
        <v>0</v>
      </c>
      <c r="L980" s="8">
        <f t="shared" si="107"/>
        <v>-6.8693445052562365E-10</v>
      </c>
      <c r="M980" s="8">
        <f>G980*$C$10*$B$8</f>
        <v>6.8693445052562365E-10</v>
      </c>
      <c r="N980" s="8">
        <f t="shared" si="108"/>
        <v>1.2750560223987151E-7</v>
      </c>
      <c r="O980" s="8">
        <f t="shared" si="111"/>
        <v>1148696.0621281851</v>
      </c>
      <c r="P980" s="2">
        <f t="shared" si="109"/>
        <v>1</v>
      </c>
    </row>
    <row r="981" spans="5:16" x14ac:dyDescent="0.3">
      <c r="E981" s="7">
        <v>976</v>
      </c>
      <c r="F981" s="10">
        <f>DATE(YEAR(F980),MONTH(F980)+IF($B$9="Monthly",1,0),DAY(F980)+IF($B$9="Biweekly",14,0))</f>
        <v>74936</v>
      </c>
      <c r="G981" s="8">
        <f t="shared" si="110"/>
        <v>1.2750560223987151E-7</v>
      </c>
      <c r="H981" s="8">
        <f t="shared" si="105"/>
        <v>0</v>
      </c>
      <c r="I981" s="8">
        <v>0</v>
      </c>
      <c r="J981" s="8">
        <v>0</v>
      </c>
      <c r="K981" s="8">
        <f t="shared" si="106"/>
        <v>0</v>
      </c>
      <c r="L981" s="8">
        <f t="shared" si="107"/>
        <v>-6.9065534546597071E-10</v>
      </c>
      <c r="M981" s="8">
        <f>G981*$C$10*$B$8</f>
        <v>6.9065534546597071E-10</v>
      </c>
      <c r="N981" s="8">
        <f t="shared" si="108"/>
        <v>1.2819625758533748E-7</v>
      </c>
      <c r="O981" s="8">
        <f t="shared" si="111"/>
        <v>1148696.0621281858</v>
      </c>
      <c r="P981" s="2">
        <f t="shared" si="109"/>
        <v>1</v>
      </c>
    </row>
    <row r="982" spans="5:16" x14ac:dyDescent="0.3">
      <c r="E982" s="7">
        <v>977</v>
      </c>
      <c r="F982" s="10">
        <f>DATE(YEAR(F981),MONTH(F981)+IF($B$9="Monthly",1,0),DAY(F981)+IF($B$9="Biweekly",14,0))</f>
        <v>74967</v>
      </c>
      <c r="G982" s="8">
        <f t="shared" si="110"/>
        <v>1.2819625758533748E-7</v>
      </c>
      <c r="H982" s="8">
        <f t="shared" si="105"/>
        <v>0</v>
      </c>
      <c r="I982" s="8">
        <v>0</v>
      </c>
      <c r="J982" s="8">
        <v>0</v>
      </c>
      <c r="K982" s="8">
        <f t="shared" si="106"/>
        <v>0</v>
      </c>
      <c r="L982" s="8">
        <f t="shared" si="107"/>
        <v>-6.9439639525391143E-10</v>
      </c>
      <c r="M982" s="8">
        <f>G982*$C$10*$B$8</f>
        <v>6.9439639525391143E-10</v>
      </c>
      <c r="N982" s="8">
        <f t="shared" si="108"/>
        <v>1.2889065398059141E-7</v>
      </c>
      <c r="O982" s="8">
        <f t="shared" si="111"/>
        <v>1148696.0621281865</v>
      </c>
      <c r="P982" s="2">
        <f t="shared" si="109"/>
        <v>1</v>
      </c>
    </row>
    <row r="983" spans="5:16" x14ac:dyDescent="0.3">
      <c r="E983" s="7">
        <v>978</v>
      </c>
      <c r="F983" s="10">
        <f>DATE(YEAR(F982),MONTH(F982)+IF($B$9="Monthly",1,0),DAY(F982)+IF($B$9="Biweekly",14,0))</f>
        <v>74997</v>
      </c>
      <c r="G983" s="8">
        <f t="shared" si="110"/>
        <v>1.2889065398059141E-7</v>
      </c>
      <c r="H983" s="8">
        <f t="shared" si="105"/>
        <v>0</v>
      </c>
      <c r="I983" s="8">
        <v>0</v>
      </c>
      <c r="J983" s="8">
        <v>0</v>
      </c>
      <c r="K983" s="8">
        <f t="shared" si="106"/>
        <v>0</v>
      </c>
      <c r="L983" s="8">
        <f t="shared" si="107"/>
        <v>-6.9815770906153674E-10</v>
      </c>
      <c r="M983" s="8">
        <f>G983*$C$10*$B$8</f>
        <v>6.9815770906153674E-10</v>
      </c>
      <c r="N983" s="8">
        <f t="shared" si="108"/>
        <v>1.2958881168965294E-7</v>
      </c>
      <c r="O983" s="8">
        <f t="shared" si="111"/>
        <v>1148696.0621281872</v>
      </c>
      <c r="P983" s="2">
        <f t="shared" si="109"/>
        <v>1</v>
      </c>
    </row>
    <row r="984" spans="5:16" x14ac:dyDescent="0.3">
      <c r="E984" s="7">
        <v>979</v>
      </c>
      <c r="F984" s="10">
        <f>DATE(YEAR(F983),MONTH(F983)+IF($B$9="Monthly",1,0),DAY(F983)+IF($B$9="Biweekly",14,0))</f>
        <v>75028</v>
      </c>
      <c r="G984" s="8">
        <f t="shared" si="110"/>
        <v>1.2958881168965294E-7</v>
      </c>
      <c r="H984" s="8">
        <f t="shared" si="105"/>
        <v>0</v>
      </c>
      <c r="I984" s="8">
        <v>0</v>
      </c>
      <c r="J984" s="8">
        <v>0</v>
      </c>
      <c r="K984" s="8">
        <f t="shared" si="106"/>
        <v>0</v>
      </c>
      <c r="L984" s="8">
        <f t="shared" si="107"/>
        <v>-7.0193939665228671E-10</v>
      </c>
      <c r="M984" s="8">
        <f>G984*$C$10*$B$8</f>
        <v>7.0193939665228671E-10</v>
      </c>
      <c r="N984" s="8">
        <f t="shared" si="108"/>
        <v>1.3029075108630523E-7</v>
      </c>
      <c r="O984" s="8">
        <f t="shared" si="111"/>
        <v>1148696.0621281879</v>
      </c>
      <c r="P984" s="2">
        <f t="shared" si="109"/>
        <v>1</v>
      </c>
    </row>
    <row r="985" spans="5:16" x14ac:dyDescent="0.3">
      <c r="E985" s="7">
        <v>980</v>
      </c>
      <c r="F985" s="10">
        <f>DATE(YEAR(F984),MONTH(F984)+IF($B$9="Monthly",1,0),DAY(F984)+IF($B$9="Biweekly",14,0))</f>
        <v>75058</v>
      </c>
      <c r="G985" s="8">
        <f t="shared" si="110"/>
        <v>1.3029075108630523E-7</v>
      </c>
      <c r="H985" s="8">
        <f t="shared" si="105"/>
        <v>0</v>
      </c>
      <c r="I985" s="8">
        <v>0</v>
      </c>
      <c r="J985" s="8">
        <v>0</v>
      </c>
      <c r="K985" s="8">
        <f t="shared" si="106"/>
        <v>0</v>
      </c>
      <c r="L985" s="8">
        <f t="shared" si="107"/>
        <v>-7.0574156838415329E-10</v>
      </c>
      <c r="M985" s="8">
        <f>G985*$C$10*$B$8</f>
        <v>7.0574156838415329E-10</v>
      </c>
      <c r="N985" s="8">
        <f t="shared" si="108"/>
        <v>1.3099649265468937E-7</v>
      </c>
      <c r="O985" s="8">
        <f t="shared" si="111"/>
        <v>1148696.0621281886</v>
      </c>
      <c r="P985" s="2">
        <f t="shared" si="109"/>
        <v>1</v>
      </c>
    </row>
    <row r="986" spans="5:16" x14ac:dyDescent="0.3">
      <c r="E986" s="7">
        <v>981</v>
      </c>
      <c r="F986" s="10">
        <f>DATE(YEAR(F985),MONTH(F985)+IF($B$9="Monthly",1,0),DAY(F985)+IF($B$9="Biweekly",14,0))</f>
        <v>75089</v>
      </c>
      <c r="G986" s="8">
        <f t="shared" si="110"/>
        <v>1.3099649265468937E-7</v>
      </c>
      <c r="H986" s="8">
        <f t="shared" si="105"/>
        <v>0</v>
      </c>
      <c r="I986" s="8">
        <v>0</v>
      </c>
      <c r="J986" s="8">
        <v>0</v>
      </c>
      <c r="K986" s="8">
        <f t="shared" si="106"/>
        <v>0</v>
      </c>
      <c r="L986" s="8">
        <f t="shared" si="107"/>
        <v>-7.0956433521290073E-10</v>
      </c>
      <c r="M986" s="8">
        <f>G986*$C$10*$B$8</f>
        <v>7.0956433521290073E-10</v>
      </c>
      <c r="N986" s="8">
        <f t="shared" si="108"/>
        <v>1.3170605698990228E-7</v>
      </c>
      <c r="O986" s="8">
        <f t="shared" si="111"/>
        <v>1148696.0621281893</v>
      </c>
      <c r="P986" s="2">
        <f t="shared" si="109"/>
        <v>1</v>
      </c>
    </row>
    <row r="987" spans="5:16" x14ac:dyDescent="0.3">
      <c r="E987" s="7">
        <v>982</v>
      </c>
      <c r="F987" s="10">
        <f>DATE(YEAR(F986),MONTH(F986)+IF($B$9="Monthly",1,0),DAY(F986)+IF($B$9="Biweekly",14,0))</f>
        <v>75120</v>
      </c>
      <c r="G987" s="8">
        <f t="shared" si="110"/>
        <v>1.3170605698990228E-7</v>
      </c>
      <c r="H987" s="8">
        <f t="shared" si="105"/>
        <v>0</v>
      </c>
      <c r="I987" s="8">
        <v>0</v>
      </c>
      <c r="J987" s="8">
        <v>0</v>
      </c>
      <c r="K987" s="8">
        <f t="shared" si="106"/>
        <v>0</v>
      </c>
      <c r="L987" s="8">
        <f t="shared" si="107"/>
        <v>-7.1340780869530403E-10</v>
      </c>
      <c r="M987" s="8">
        <f>G987*$C$10*$B$8</f>
        <v>7.1340780869530403E-10</v>
      </c>
      <c r="N987" s="8">
        <f t="shared" si="108"/>
        <v>1.3241946479859757E-7</v>
      </c>
      <c r="O987" s="8">
        <f t="shared" si="111"/>
        <v>1148696.06212819</v>
      </c>
      <c r="P987" s="2">
        <f t="shared" si="109"/>
        <v>1</v>
      </c>
    </row>
    <row r="988" spans="5:16" x14ac:dyDescent="0.3">
      <c r="E988" s="7">
        <v>983</v>
      </c>
      <c r="F988" s="10">
        <f>DATE(YEAR(F987),MONTH(F987)+IF($B$9="Monthly",1,0),DAY(F987)+IF($B$9="Biweekly",14,0))</f>
        <v>75150</v>
      </c>
      <c r="G988" s="8">
        <f t="shared" si="110"/>
        <v>1.3241946479859757E-7</v>
      </c>
      <c r="H988" s="8">
        <f t="shared" si="105"/>
        <v>0</v>
      </c>
      <c r="I988" s="8">
        <v>0</v>
      </c>
      <c r="J988" s="8">
        <v>0</v>
      </c>
      <c r="K988" s="8">
        <f t="shared" si="106"/>
        <v>0</v>
      </c>
      <c r="L988" s="8">
        <f t="shared" si="107"/>
        <v>-7.1727210099240352E-10</v>
      </c>
      <c r="M988" s="8">
        <f>G988*$C$10*$B$8</f>
        <v>7.1727210099240352E-10</v>
      </c>
      <c r="N988" s="8">
        <f t="shared" si="108"/>
        <v>1.3313673689958997E-7</v>
      </c>
      <c r="O988" s="8">
        <f t="shared" si="111"/>
        <v>1148696.0621281906</v>
      </c>
      <c r="P988" s="2">
        <f t="shared" si="109"/>
        <v>1</v>
      </c>
    </row>
    <row r="989" spans="5:16" x14ac:dyDescent="0.3">
      <c r="E989" s="7">
        <v>984</v>
      </c>
      <c r="F989" s="10">
        <f>DATE(YEAR(F988),MONTH(F988)+IF($B$9="Monthly",1,0),DAY(F988)+IF($B$9="Biweekly",14,0))</f>
        <v>75181</v>
      </c>
      <c r="G989" s="8">
        <f t="shared" si="110"/>
        <v>1.3313673689958997E-7</v>
      </c>
      <c r="H989" s="8">
        <f t="shared" si="105"/>
        <v>0</v>
      </c>
      <c r="I989" s="8">
        <v>0</v>
      </c>
      <c r="J989" s="8">
        <v>0</v>
      </c>
      <c r="K989" s="8">
        <f t="shared" si="106"/>
        <v>0</v>
      </c>
      <c r="L989" s="8">
        <f t="shared" si="107"/>
        <v>-7.21157324872779E-10</v>
      </c>
      <c r="M989" s="8">
        <f>G989*$C$10*$B$8</f>
        <v>7.21157324872779E-10</v>
      </c>
      <c r="N989" s="8">
        <f t="shared" si="108"/>
        <v>1.3385789422446274E-7</v>
      </c>
      <c r="O989" s="8">
        <f t="shared" si="111"/>
        <v>1148696.0621281913</v>
      </c>
      <c r="P989" s="2">
        <f t="shared" si="109"/>
        <v>1</v>
      </c>
    </row>
    <row r="990" spans="5:16" x14ac:dyDescent="0.3">
      <c r="E990" s="7">
        <v>985</v>
      </c>
      <c r="F990" s="10">
        <f>DATE(YEAR(F989),MONTH(F989)+IF($B$9="Monthly",1,0),DAY(F989)+IF($B$9="Biweekly",14,0))</f>
        <v>75211</v>
      </c>
      <c r="G990" s="8">
        <f t="shared" si="110"/>
        <v>1.3385789422446274E-7</v>
      </c>
      <c r="H990" s="8">
        <f t="shared" si="105"/>
        <v>0</v>
      </c>
      <c r="I990" s="8">
        <v>0</v>
      </c>
      <c r="J990" s="8">
        <v>0</v>
      </c>
      <c r="K990" s="8">
        <f t="shared" si="106"/>
        <v>0</v>
      </c>
      <c r="L990" s="8">
        <f t="shared" si="107"/>
        <v>-7.2506359371583991E-10</v>
      </c>
      <c r="M990" s="8">
        <f>G990*$C$10*$B$8</f>
        <v>7.2506359371583991E-10</v>
      </c>
      <c r="N990" s="8">
        <f t="shared" si="108"/>
        <v>1.345829578181786E-7</v>
      </c>
      <c r="O990" s="8">
        <f t="shared" si="111"/>
        <v>1148696.062128192</v>
      </c>
      <c r="P990" s="2">
        <f t="shared" si="109"/>
        <v>1</v>
      </c>
    </row>
    <row r="991" spans="5:16" x14ac:dyDescent="0.3">
      <c r="E991" s="7">
        <v>986</v>
      </c>
      <c r="F991" s="10">
        <f>DATE(YEAR(F990),MONTH(F990)+IF($B$9="Monthly",1,0),DAY(F990)+IF($B$9="Biweekly",14,0))</f>
        <v>75242</v>
      </c>
      <c r="G991" s="8">
        <f t="shared" si="110"/>
        <v>1.345829578181786E-7</v>
      </c>
      <c r="H991" s="8">
        <f t="shared" si="105"/>
        <v>0</v>
      </c>
      <c r="I991" s="8">
        <v>0</v>
      </c>
      <c r="J991" s="8">
        <v>0</v>
      </c>
      <c r="K991" s="8">
        <f t="shared" si="106"/>
        <v>0</v>
      </c>
      <c r="L991" s="8">
        <f t="shared" si="107"/>
        <v>-7.2899102151513409E-10</v>
      </c>
      <c r="M991" s="8">
        <f>G991*$C$10*$B$8</f>
        <v>7.2899102151513409E-10</v>
      </c>
      <c r="N991" s="8">
        <f t="shared" si="108"/>
        <v>1.3531194883969374E-7</v>
      </c>
      <c r="O991" s="8">
        <f t="shared" si="111"/>
        <v>1148696.0621281927</v>
      </c>
      <c r="P991" s="2">
        <f t="shared" si="109"/>
        <v>1</v>
      </c>
    </row>
    <row r="992" spans="5:16" x14ac:dyDescent="0.3">
      <c r="E992" s="7">
        <v>987</v>
      </c>
      <c r="F992" s="10">
        <f>DATE(YEAR(F991),MONTH(F991)+IF($B$9="Monthly",1,0),DAY(F991)+IF($B$9="Biweekly",14,0))</f>
        <v>75273</v>
      </c>
      <c r="G992" s="8">
        <f t="shared" si="110"/>
        <v>1.3531194883969374E-7</v>
      </c>
      <c r="H992" s="8">
        <f t="shared" si="105"/>
        <v>0</v>
      </c>
      <c r="I992" s="8">
        <v>0</v>
      </c>
      <c r="J992" s="8">
        <v>0</v>
      </c>
      <c r="K992" s="8">
        <f t="shared" si="106"/>
        <v>0</v>
      </c>
      <c r="L992" s="8">
        <f t="shared" si="107"/>
        <v>-7.3293972288167438E-10</v>
      </c>
      <c r="M992" s="8">
        <f>G992*$C$10*$B$8</f>
        <v>7.3293972288167438E-10</v>
      </c>
      <c r="N992" s="8">
        <f t="shared" si="108"/>
        <v>1.360448885625754E-7</v>
      </c>
      <c r="O992" s="8">
        <f t="shared" si="111"/>
        <v>1148696.0621281934</v>
      </c>
      <c r="P992" s="2">
        <f t="shared" si="109"/>
        <v>1</v>
      </c>
    </row>
    <row r="993" spans="5:16" x14ac:dyDescent="0.3">
      <c r="E993" s="7">
        <v>988</v>
      </c>
      <c r="F993" s="10">
        <f>DATE(YEAR(F992),MONTH(F992)+IF($B$9="Monthly",1,0),DAY(F992)+IF($B$9="Biweekly",14,0))</f>
        <v>75301</v>
      </c>
      <c r="G993" s="8">
        <f t="shared" si="110"/>
        <v>1.360448885625754E-7</v>
      </c>
      <c r="H993" s="8">
        <f t="shared" si="105"/>
        <v>0</v>
      </c>
      <c r="I993" s="8">
        <v>0</v>
      </c>
      <c r="J993" s="8">
        <v>0</v>
      </c>
      <c r="K993" s="8">
        <f t="shared" si="106"/>
        <v>0</v>
      </c>
      <c r="L993" s="8">
        <f t="shared" si="107"/>
        <v>-7.3690981304728341E-10</v>
      </c>
      <c r="M993" s="8">
        <f>G993*$C$10*$B$8</f>
        <v>7.3690981304728341E-10</v>
      </c>
      <c r="N993" s="8">
        <f t="shared" si="108"/>
        <v>1.3678179837562269E-7</v>
      </c>
      <c r="O993" s="8">
        <f t="shared" si="111"/>
        <v>1148696.0621281941</v>
      </c>
      <c r="P993" s="2">
        <f t="shared" si="109"/>
        <v>1</v>
      </c>
    </row>
    <row r="994" spans="5:16" x14ac:dyDescent="0.3">
      <c r="E994" s="7">
        <v>989</v>
      </c>
      <c r="F994" s="10">
        <f>DATE(YEAR(F993),MONTH(F993)+IF($B$9="Monthly",1,0),DAY(F993)+IF($B$9="Biweekly",14,0))</f>
        <v>75332</v>
      </c>
      <c r="G994" s="8">
        <f t="shared" si="110"/>
        <v>1.3678179837562269E-7</v>
      </c>
      <c r="H994" s="8">
        <f t="shared" si="105"/>
        <v>0</v>
      </c>
      <c r="I994" s="8">
        <v>0</v>
      </c>
      <c r="J994" s="8">
        <v>0</v>
      </c>
      <c r="K994" s="8">
        <f t="shared" si="106"/>
        <v>0</v>
      </c>
      <c r="L994" s="8">
        <f t="shared" si="107"/>
        <v>-7.4090140786795621E-10</v>
      </c>
      <c r="M994" s="8">
        <f>G994*$C$10*$B$8</f>
        <v>7.4090140786795621E-10</v>
      </c>
      <c r="N994" s="8">
        <f t="shared" si="108"/>
        <v>1.3752269978349065E-7</v>
      </c>
      <c r="O994" s="8">
        <f t="shared" si="111"/>
        <v>1148696.0621281948</v>
      </c>
      <c r="P994" s="2">
        <f t="shared" si="109"/>
        <v>1</v>
      </c>
    </row>
    <row r="995" spans="5:16" x14ac:dyDescent="0.3">
      <c r="E995" s="7">
        <v>990</v>
      </c>
      <c r="F995" s="10">
        <f>DATE(YEAR(F994),MONTH(F994)+IF($B$9="Monthly",1,0),DAY(F994)+IF($B$9="Biweekly",14,0))</f>
        <v>75362</v>
      </c>
      <c r="G995" s="8">
        <f t="shared" si="110"/>
        <v>1.3752269978349065E-7</v>
      </c>
      <c r="H995" s="8">
        <f t="shared" si="105"/>
        <v>0</v>
      </c>
      <c r="I995" s="8">
        <v>0</v>
      </c>
      <c r="J995" s="8">
        <v>0</v>
      </c>
      <c r="K995" s="8">
        <f t="shared" si="106"/>
        <v>0</v>
      </c>
      <c r="L995" s="8">
        <f t="shared" si="107"/>
        <v>-7.44914623827241E-10</v>
      </c>
      <c r="M995" s="8">
        <f>G995*$C$10*$B$8</f>
        <v>7.44914623827241E-10</v>
      </c>
      <c r="N995" s="8">
        <f t="shared" si="108"/>
        <v>1.382676144073179E-7</v>
      </c>
      <c r="O995" s="8">
        <f t="shared" si="111"/>
        <v>1148696.0621281955</v>
      </c>
      <c r="P995" s="2">
        <f t="shared" si="109"/>
        <v>1</v>
      </c>
    </row>
    <row r="996" spans="5:16" x14ac:dyDescent="0.3">
      <c r="E996" s="7">
        <v>991</v>
      </c>
      <c r="F996" s="10">
        <f>DATE(YEAR(F995),MONTH(F995)+IF($B$9="Monthly",1,0),DAY(F995)+IF($B$9="Biweekly",14,0))</f>
        <v>75393</v>
      </c>
      <c r="G996" s="8">
        <f t="shared" si="110"/>
        <v>1.382676144073179E-7</v>
      </c>
      <c r="H996" s="8">
        <f t="shared" si="105"/>
        <v>0</v>
      </c>
      <c r="I996" s="8">
        <v>0</v>
      </c>
      <c r="J996" s="8">
        <v>0</v>
      </c>
      <c r="K996" s="8">
        <f t="shared" si="106"/>
        <v>0</v>
      </c>
      <c r="L996" s="8">
        <f t="shared" si="107"/>
        <v>-7.4894957803963858E-10</v>
      </c>
      <c r="M996" s="8">
        <f>G996*$C$10*$B$8</f>
        <v>7.4894957803963858E-10</v>
      </c>
      <c r="N996" s="8">
        <f t="shared" si="108"/>
        <v>1.3901656398535754E-7</v>
      </c>
      <c r="O996" s="8">
        <f t="shared" si="111"/>
        <v>1148696.0621281962</v>
      </c>
      <c r="P996" s="2">
        <f t="shared" si="109"/>
        <v>1</v>
      </c>
    </row>
    <row r="997" spans="5:16" x14ac:dyDescent="0.3">
      <c r="E997" s="7">
        <v>992</v>
      </c>
      <c r="F997" s="10">
        <f>DATE(YEAR(F996),MONTH(F996)+IF($B$9="Monthly",1,0),DAY(F996)+IF($B$9="Biweekly",14,0))</f>
        <v>75423</v>
      </c>
      <c r="G997" s="8">
        <f t="shared" si="110"/>
        <v>1.3901656398535754E-7</v>
      </c>
      <c r="H997" s="8">
        <f t="shared" si="105"/>
        <v>0</v>
      </c>
      <c r="I997" s="8">
        <v>0</v>
      </c>
      <c r="J997" s="8">
        <v>0</v>
      </c>
      <c r="K997" s="8">
        <f t="shared" si="106"/>
        <v>0</v>
      </c>
      <c r="L997" s="8">
        <f t="shared" si="107"/>
        <v>-7.5300638825401996E-10</v>
      </c>
      <c r="M997" s="8">
        <f>G997*$C$10*$B$8</f>
        <v>7.5300638825401996E-10</v>
      </c>
      <c r="N997" s="8">
        <f t="shared" si="108"/>
        <v>1.3976957037361156E-7</v>
      </c>
      <c r="O997" s="8">
        <f t="shared" si="111"/>
        <v>1148696.0621281969</v>
      </c>
      <c r="P997" s="2">
        <f t="shared" si="109"/>
        <v>1</v>
      </c>
    </row>
    <row r="998" spans="5:16" x14ac:dyDescent="0.3">
      <c r="E998" s="7">
        <v>993</v>
      </c>
      <c r="F998" s="10">
        <f>DATE(YEAR(F997),MONTH(F997)+IF($B$9="Monthly",1,0),DAY(F997)+IF($B$9="Biweekly",14,0))</f>
        <v>75454</v>
      </c>
      <c r="G998" s="8">
        <f t="shared" si="110"/>
        <v>1.3976957037361156E-7</v>
      </c>
      <c r="H998" s="8">
        <f t="shared" si="105"/>
        <v>0</v>
      </c>
      <c r="I998" s="8">
        <v>0</v>
      </c>
      <c r="J998" s="8">
        <v>0</v>
      </c>
      <c r="K998" s="8">
        <f t="shared" si="106"/>
        <v>0</v>
      </c>
      <c r="L998" s="8">
        <f t="shared" si="107"/>
        <v>-7.5708517285706261E-10</v>
      </c>
      <c r="M998" s="8">
        <f>G998*$C$10*$B$8</f>
        <v>7.5708517285706261E-10</v>
      </c>
      <c r="N998" s="8">
        <f t="shared" si="108"/>
        <v>1.4052665554646862E-7</v>
      </c>
      <c r="O998" s="8">
        <f t="shared" si="111"/>
        <v>1148696.0621281976</v>
      </c>
      <c r="P998" s="2">
        <f t="shared" si="109"/>
        <v>1</v>
      </c>
    </row>
    <row r="999" spans="5:16" x14ac:dyDescent="0.3">
      <c r="E999" s="7">
        <v>994</v>
      </c>
      <c r="F999" s="10">
        <f>DATE(YEAR(F998),MONTH(F998)+IF($B$9="Monthly",1,0),DAY(F998)+IF($B$9="Biweekly",14,0))</f>
        <v>75485</v>
      </c>
      <c r="G999" s="8">
        <f t="shared" si="110"/>
        <v>1.4052665554646862E-7</v>
      </c>
      <c r="H999" s="8">
        <f t="shared" si="105"/>
        <v>0</v>
      </c>
      <c r="I999" s="8">
        <v>0</v>
      </c>
      <c r="J999" s="8">
        <v>0</v>
      </c>
      <c r="K999" s="8">
        <f t="shared" si="106"/>
        <v>0</v>
      </c>
      <c r="L999" s="8">
        <f t="shared" si="107"/>
        <v>-7.6118605087670497E-10</v>
      </c>
      <c r="M999" s="8">
        <f>G999*$C$10*$B$8</f>
        <v>7.6118605087670497E-10</v>
      </c>
      <c r="N999" s="8">
        <f t="shared" si="108"/>
        <v>1.4128784159734531E-7</v>
      </c>
      <c r="O999" s="8">
        <f t="shared" si="111"/>
        <v>1148696.0621281983</v>
      </c>
      <c r="P999" s="2">
        <f t="shared" si="109"/>
        <v>1</v>
      </c>
    </row>
    <row r="1000" spans="5:16" x14ac:dyDescent="0.3">
      <c r="E1000" s="7">
        <v>995</v>
      </c>
      <c r="F1000" s="10">
        <f>DATE(YEAR(F999),MONTH(F999)+IF($B$9="Monthly",1,0),DAY(F999)+IF($B$9="Biweekly",14,0))</f>
        <v>75515</v>
      </c>
      <c r="G1000" s="8">
        <f t="shared" si="110"/>
        <v>1.4128784159734531E-7</v>
      </c>
      <c r="H1000" s="8">
        <f t="shared" si="105"/>
        <v>0</v>
      </c>
      <c r="I1000" s="8">
        <v>0</v>
      </c>
      <c r="J1000" s="8">
        <v>0</v>
      </c>
      <c r="K1000" s="8">
        <f t="shared" si="106"/>
        <v>0</v>
      </c>
      <c r="L1000" s="8">
        <f t="shared" si="107"/>
        <v>-7.653091419856204E-10</v>
      </c>
      <c r="M1000" s="8">
        <f>G1000*$C$10*$B$8</f>
        <v>7.653091419856204E-10</v>
      </c>
      <c r="N1000" s="8">
        <f t="shared" si="108"/>
        <v>1.4205315073933093E-7</v>
      </c>
      <c r="O1000" s="8">
        <f t="shared" si="111"/>
        <v>1148696.062128199</v>
      </c>
      <c r="P1000" s="2">
        <f t="shared" si="109"/>
        <v>1</v>
      </c>
    </row>
    <row r="1001" spans="5:16" x14ac:dyDescent="0.3">
      <c r="E1001" s="7">
        <v>996</v>
      </c>
      <c r="F1001" s="10">
        <f>DATE(YEAR(F1000),MONTH(F1000)+IF($B$9="Monthly",1,0),DAY(F1000)+IF($B$9="Biweekly",14,0))</f>
        <v>75546</v>
      </c>
      <c r="G1001" s="8">
        <f t="shared" si="110"/>
        <v>1.4205315073933093E-7</v>
      </c>
      <c r="H1001" s="8">
        <f t="shared" si="105"/>
        <v>0</v>
      </c>
      <c r="I1001" s="8">
        <v>0</v>
      </c>
      <c r="J1001" s="8">
        <v>0</v>
      </c>
      <c r="K1001" s="8">
        <f t="shared" si="106"/>
        <v>0</v>
      </c>
      <c r="L1001" s="8">
        <f t="shared" si="107"/>
        <v>-7.6945456650470919E-10</v>
      </c>
      <c r="M1001" s="8">
        <f>G1001*$C$10*$B$8</f>
        <v>7.6945456650470919E-10</v>
      </c>
      <c r="N1001" s="8">
        <f t="shared" si="108"/>
        <v>1.4282260530583565E-7</v>
      </c>
      <c r="O1001" s="8">
        <f t="shared" si="111"/>
        <v>1148696.0621281997</v>
      </c>
      <c r="P1001" s="2">
        <f t="shared" si="109"/>
        <v>1</v>
      </c>
    </row>
    <row r="1002" spans="5:16" x14ac:dyDescent="0.3">
      <c r="E1002" s="7">
        <v>997</v>
      </c>
      <c r="F1002" s="10">
        <f>DATE(YEAR(F1001),MONTH(F1001)+IF($B$9="Monthly",1,0),DAY(F1001)+IF($B$9="Biweekly",14,0))</f>
        <v>75576</v>
      </c>
      <c r="G1002" s="8">
        <f t="shared" si="110"/>
        <v>1.4282260530583565E-7</v>
      </c>
      <c r="H1002" s="8">
        <f t="shared" si="105"/>
        <v>0</v>
      </c>
      <c r="I1002" s="8">
        <v>0</v>
      </c>
      <c r="J1002" s="8">
        <v>0</v>
      </c>
      <c r="K1002" s="8">
        <f t="shared" si="106"/>
        <v>0</v>
      </c>
      <c r="L1002" s="8">
        <f t="shared" si="107"/>
        <v>-7.7362244540660973E-10</v>
      </c>
      <c r="M1002" s="8">
        <f>G1002*$C$10*$B$8</f>
        <v>7.7362244540660973E-10</v>
      </c>
      <c r="N1002" s="8">
        <f t="shared" si="108"/>
        <v>1.4359622775124227E-7</v>
      </c>
      <c r="O1002" s="8">
        <f t="shared" si="111"/>
        <v>1148696.0621282004</v>
      </c>
      <c r="P1002" s="2">
        <f t="shared" si="109"/>
        <v>1</v>
      </c>
    </row>
    <row r="1003" spans="5:16" x14ac:dyDescent="0.3">
      <c r="E1003" s="7">
        <v>998</v>
      </c>
      <c r="F1003" s="10">
        <f>DATE(YEAR(F1002),MONTH(F1002)+IF($B$9="Monthly",1,0),DAY(F1002)+IF($B$9="Biweekly",14,0))</f>
        <v>75607</v>
      </c>
      <c r="G1003" s="8">
        <f t="shared" si="110"/>
        <v>1.4359622775124227E-7</v>
      </c>
      <c r="H1003" s="8">
        <f t="shared" si="105"/>
        <v>0</v>
      </c>
      <c r="I1003" s="8">
        <v>0</v>
      </c>
      <c r="J1003" s="8">
        <v>0</v>
      </c>
      <c r="K1003" s="8">
        <f t="shared" si="106"/>
        <v>0</v>
      </c>
      <c r="L1003" s="8">
        <f t="shared" si="107"/>
        <v>-7.7781290031922897E-10</v>
      </c>
      <c r="M1003" s="8">
        <f>G1003*$C$10*$B$8</f>
        <v>7.7781290031922897E-10</v>
      </c>
      <c r="N1003" s="8">
        <f t="shared" si="108"/>
        <v>1.4437404065156149E-7</v>
      </c>
      <c r="O1003" s="8">
        <f t="shared" si="111"/>
        <v>1148696.0621282011</v>
      </c>
      <c r="P1003" s="2">
        <f t="shared" si="109"/>
        <v>1</v>
      </c>
    </row>
    <row r="1004" spans="5:16" x14ac:dyDescent="0.3">
      <c r="E1004" s="7">
        <v>999</v>
      </c>
      <c r="F1004" s="10">
        <f>DATE(YEAR(F1003),MONTH(F1003)+IF($B$9="Monthly",1,0),DAY(F1003)+IF($B$9="Biweekly",14,0))</f>
        <v>75638</v>
      </c>
      <c r="G1004" s="8">
        <f t="shared" si="110"/>
        <v>1.4437404065156149E-7</v>
      </c>
      <c r="H1004" s="8">
        <f t="shared" si="105"/>
        <v>0</v>
      </c>
      <c r="I1004" s="8">
        <v>0</v>
      </c>
      <c r="J1004" s="8">
        <v>0</v>
      </c>
      <c r="K1004" s="8">
        <f t="shared" si="106"/>
        <v>0</v>
      </c>
      <c r="L1004" s="8">
        <f t="shared" si="107"/>
        <v>-7.8202605352929142E-10</v>
      </c>
      <c r="M1004" s="8">
        <f>G1004*$C$10*$B$8</f>
        <v>7.8202605352929142E-10</v>
      </c>
      <c r="N1004" s="8">
        <f t="shared" si="108"/>
        <v>1.4515606670509077E-7</v>
      </c>
      <c r="O1004" s="8">
        <f t="shared" si="111"/>
        <v>1148696.0621282018</v>
      </c>
      <c r="P1004" s="2">
        <f t="shared" si="109"/>
        <v>1</v>
      </c>
    </row>
    <row r="1005" spans="5:16" x14ac:dyDescent="0.3">
      <c r="E1005" s="7">
        <v>1000</v>
      </c>
      <c r="F1005" s="10">
        <f>DATE(YEAR(F1004),MONTH(F1004)+IF($B$9="Monthly",1,0),DAY(F1004)+IF($B$9="Biweekly",14,0))</f>
        <v>75666</v>
      </c>
      <c r="G1005" s="8">
        <f t="shared" si="110"/>
        <v>1.4515606670509077E-7</v>
      </c>
      <c r="H1005" s="8">
        <f t="shared" si="105"/>
        <v>0</v>
      </c>
      <c r="I1005" s="8">
        <v>0</v>
      </c>
      <c r="J1005" s="8">
        <v>0</v>
      </c>
      <c r="K1005" s="8">
        <f t="shared" si="106"/>
        <v>0</v>
      </c>
      <c r="L1005" s="8">
        <f t="shared" si="107"/>
        <v>-7.8626202798590835E-10</v>
      </c>
      <c r="M1005" s="8">
        <f>G1005*$C$10*$B$8</f>
        <v>7.8626202798590835E-10</v>
      </c>
      <c r="N1005" s="8">
        <f t="shared" si="108"/>
        <v>1.4594232873307668E-7</v>
      </c>
      <c r="O1005" s="8">
        <f t="shared" si="111"/>
        <v>1148696.0621282025</v>
      </c>
      <c r="P1005" s="2">
        <f t="shared" si="109"/>
        <v>1</v>
      </c>
    </row>
    <row r="1006" spans="5:16" x14ac:dyDescent="0.3">
      <c r="E1006" s="7">
        <v>1001</v>
      </c>
      <c r="F1006" s="10">
        <f>DATE(YEAR(F1005),MONTH(F1005)+IF($B$9="Monthly",1,0),DAY(F1005)+IF($B$9="Biweekly",14,0))</f>
        <v>75697</v>
      </c>
      <c r="G1006" s="8">
        <f t="shared" si="110"/>
        <v>1.4594232873307668E-7</v>
      </c>
      <c r="H1006" s="8">
        <f t="shared" si="105"/>
        <v>0</v>
      </c>
      <c r="I1006" s="8">
        <v>0</v>
      </c>
      <c r="J1006" s="8">
        <v>0</v>
      </c>
      <c r="K1006" s="8">
        <f t="shared" si="106"/>
        <v>0</v>
      </c>
      <c r="L1006" s="8">
        <f t="shared" si="107"/>
        <v>-7.9052094730416541E-10</v>
      </c>
      <c r="M1006" s="8">
        <f>G1006*$C$10*$B$8</f>
        <v>7.9052094730416541E-10</v>
      </c>
      <c r="N1006" s="8">
        <f t="shared" si="108"/>
        <v>1.4673284968038083E-7</v>
      </c>
      <c r="O1006" s="8">
        <f t="shared" si="111"/>
        <v>1148696.0621282032</v>
      </c>
      <c r="P1006" s="2">
        <f t="shared" si="109"/>
        <v>1</v>
      </c>
    </row>
    <row r="1007" spans="5:16" x14ac:dyDescent="0.3">
      <c r="E1007" s="7">
        <v>1002</v>
      </c>
      <c r="F1007" s="10">
        <f>DATE(YEAR(F1006),MONTH(F1006)+IF($B$9="Monthly",1,0),DAY(F1006)+IF($B$9="Biweekly",14,0))</f>
        <v>75727</v>
      </c>
      <c r="G1007" s="8">
        <f t="shared" si="110"/>
        <v>1.4673284968038083E-7</v>
      </c>
      <c r="H1007" s="8">
        <f t="shared" si="105"/>
        <v>0</v>
      </c>
      <c r="I1007" s="8">
        <v>0</v>
      </c>
      <c r="J1007" s="8">
        <v>0</v>
      </c>
      <c r="K1007" s="8">
        <f t="shared" si="106"/>
        <v>0</v>
      </c>
      <c r="L1007" s="8">
        <f t="shared" si="107"/>
        <v>-7.9480293576872948E-10</v>
      </c>
      <c r="M1007" s="8">
        <f>G1007*$C$10*$B$8</f>
        <v>7.9480293576872948E-10</v>
      </c>
      <c r="N1007" s="8">
        <f t="shared" si="108"/>
        <v>1.4752765261614956E-7</v>
      </c>
      <c r="O1007" s="8">
        <f t="shared" si="111"/>
        <v>1148696.0621282039</v>
      </c>
      <c r="P1007" s="2">
        <f t="shared" si="109"/>
        <v>1</v>
      </c>
    </row>
    <row r="1008" spans="5:16" x14ac:dyDescent="0.3">
      <c r="E1008" s="7">
        <v>1003</v>
      </c>
      <c r="F1008" s="10">
        <f>DATE(YEAR(F1007),MONTH(F1007)+IF($B$9="Monthly",1,0),DAY(F1007)+IF($B$9="Biweekly",14,0))</f>
        <v>75758</v>
      </c>
      <c r="G1008" s="8">
        <f t="shared" si="110"/>
        <v>1.4752765261614956E-7</v>
      </c>
      <c r="H1008" s="8">
        <f t="shared" si="105"/>
        <v>0</v>
      </c>
      <c r="I1008" s="8">
        <v>0</v>
      </c>
      <c r="J1008" s="8">
        <v>0</v>
      </c>
      <c r="K1008" s="8">
        <f t="shared" si="106"/>
        <v>0</v>
      </c>
      <c r="L1008" s="8">
        <f t="shared" si="107"/>
        <v>-7.9910811833747672E-10</v>
      </c>
      <c r="M1008" s="8">
        <f>G1008*$C$10*$B$8</f>
        <v>7.9910811833747672E-10</v>
      </c>
      <c r="N1008" s="8">
        <f t="shared" si="108"/>
        <v>1.4832676073448702E-7</v>
      </c>
      <c r="O1008" s="8">
        <f t="shared" si="111"/>
        <v>1148696.0621282046</v>
      </c>
      <c r="P1008" s="2">
        <f t="shared" si="109"/>
        <v>1</v>
      </c>
    </row>
    <row r="1009" spans="5:16" x14ac:dyDescent="0.3">
      <c r="E1009" s="7">
        <v>1004</v>
      </c>
      <c r="F1009" s="10">
        <f>DATE(YEAR(F1008),MONTH(F1008)+IF($B$9="Monthly",1,0),DAY(F1008)+IF($B$9="Biweekly",14,0))</f>
        <v>75788</v>
      </c>
      <c r="G1009" s="8">
        <f t="shared" si="110"/>
        <v>1.4832676073448702E-7</v>
      </c>
      <c r="H1009" s="8">
        <f t="shared" si="105"/>
        <v>0</v>
      </c>
      <c r="I1009" s="8">
        <v>0</v>
      </c>
      <c r="J1009" s="8">
        <v>0</v>
      </c>
      <c r="K1009" s="8">
        <f t="shared" si="106"/>
        <v>0</v>
      </c>
      <c r="L1009" s="8">
        <f t="shared" si="107"/>
        <v>-8.0343662064513802E-10</v>
      </c>
      <c r="M1009" s="8">
        <f>G1009*$C$10*$B$8</f>
        <v>8.0343662064513802E-10</v>
      </c>
      <c r="N1009" s="8">
        <f t="shared" si="108"/>
        <v>1.4913019735513215E-7</v>
      </c>
      <c r="O1009" s="8">
        <f t="shared" si="111"/>
        <v>1148696.0621282053</v>
      </c>
      <c r="P1009" s="2">
        <f t="shared" si="109"/>
        <v>1</v>
      </c>
    </row>
    <row r="1010" spans="5:16" x14ac:dyDescent="0.3">
      <c r="E1010" s="7">
        <v>1005</v>
      </c>
      <c r="F1010" s="10">
        <f>DATE(YEAR(F1009),MONTH(F1009)+IF($B$9="Monthly",1,0),DAY(F1009)+IF($B$9="Biweekly",14,0))</f>
        <v>75819</v>
      </c>
      <c r="G1010" s="8">
        <f t="shared" si="110"/>
        <v>1.4913019735513215E-7</v>
      </c>
      <c r="H1010" s="8">
        <f t="shared" si="105"/>
        <v>0</v>
      </c>
      <c r="I1010" s="8">
        <v>0</v>
      </c>
      <c r="J1010" s="8">
        <v>0</v>
      </c>
      <c r="K1010" s="8">
        <f t="shared" si="106"/>
        <v>0</v>
      </c>
      <c r="L1010" s="8">
        <f t="shared" si="107"/>
        <v>-8.0778856900696585E-10</v>
      </c>
      <c r="M1010" s="8">
        <f>G1010*$C$10*$B$8</f>
        <v>8.0778856900696585E-10</v>
      </c>
      <c r="N1010" s="8">
        <f t="shared" si="108"/>
        <v>1.4993798592413912E-7</v>
      </c>
      <c r="O1010" s="8">
        <f t="shared" si="111"/>
        <v>1148696.062128206</v>
      </c>
      <c r="P1010" s="2">
        <f t="shared" si="109"/>
        <v>1</v>
      </c>
    </row>
    <row r="1011" spans="5:16" x14ac:dyDescent="0.3">
      <c r="E1011" s="7">
        <v>1006</v>
      </c>
      <c r="F1011" s="10">
        <f>DATE(YEAR(F1010),MONTH(F1010)+IF($B$9="Monthly",1,0),DAY(F1010)+IF($B$9="Biweekly",14,0))</f>
        <v>75850</v>
      </c>
      <c r="G1011" s="8">
        <f t="shared" si="110"/>
        <v>1.4993798592413912E-7</v>
      </c>
      <c r="H1011" s="8">
        <f t="shared" si="105"/>
        <v>0</v>
      </c>
      <c r="I1011" s="8">
        <v>0</v>
      </c>
      <c r="J1011" s="8">
        <v>0</v>
      </c>
      <c r="K1011" s="8">
        <f t="shared" si="106"/>
        <v>0</v>
      </c>
      <c r="L1011" s="8">
        <f t="shared" si="107"/>
        <v>-8.1216409042242029E-10</v>
      </c>
      <c r="M1011" s="8">
        <f>G1011*$C$10*$B$8</f>
        <v>8.1216409042242029E-10</v>
      </c>
      <c r="N1011" s="8">
        <f t="shared" si="108"/>
        <v>1.5075015001456154E-7</v>
      </c>
      <c r="O1011" s="8">
        <f t="shared" si="111"/>
        <v>1148696.0621282067</v>
      </c>
      <c r="P1011" s="2">
        <f t="shared" si="109"/>
        <v>1</v>
      </c>
    </row>
    <row r="1012" spans="5:16" x14ac:dyDescent="0.3">
      <c r="E1012" s="7">
        <v>1007</v>
      </c>
      <c r="F1012" s="10">
        <f>DATE(YEAR(F1011),MONTH(F1011)+IF($B$9="Monthly",1,0),DAY(F1011)+IF($B$9="Biweekly",14,0))</f>
        <v>75880</v>
      </c>
      <c r="G1012" s="8">
        <f t="shared" si="110"/>
        <v>1.5075015001456154E-7</v>
      </c>
      <c r="H1012" s="8">
        <f t="shared" si="105"/>
        <v>0</v>
      </c>
      <c r="I1012" s="8">
        <v>0</v>
      </c>
      <c r="J1012" s="8">
        <v>0</v>
      </c>
      <c r="K1012" s="8">
        <f t="shared" si="106"/>
        <v>0</v>
      </c>
      <c r="L1012" s="8">
        <f t="shared" si="107"/>
        <v>-8.1656331257887492E-10</v>
      </c>
      <c r="M1012" s="8">
        <f>G1012*$C$10*$B$8</f>
        <v>8.1656331257887492E-10</v>
      </c>
      <c r="N1012" s="8">
        <f t="shared" si="108"/>
        <v>1.5156671332714042E-7</v>
      </c>
      <c r="O1012" s="8">
        <f t="shared" si="111"/>
        <v>1148696.0621282076</v>
      </c>
      <c r="P1012" s="2">
        <f t="shared" si="109"/>
        <v>1</v>
      </c>
    </row>
    <row r="1013" spans="5:16" x14ac:dyDescent="0.3">
      <c r="E1013" s="7">
        <v>1008</v>
      </c>
      <c r="F1013" s="10">
        <f>DATE(YEAR(F1012),MONTH(F1012)+IF($B$9="Monthly",1,0),DAY(F1012)+IF($B$9="Biweekly",14,0))</f>
        <v>75911</v>
      </c>
      <c r="G1013" s="8">
        <f t="shared" si="110"/>
        <v>1.5156671332714042E-7</v>
      </c>
      <c r="H1013" s="8">
        <f t="shared" si="105"/>
        <v>0</v>
      </c>
      <c r="I1013" s="8">
        <v>0</v>
      </c>
      <c r="J1013" s="8">
        <v>0</v>
      </c>
      <c r="K1013" s="8">
        <f t="shared" si="106"/>
        <v>0</v>
      </c>
      <c r="L1013" s="8">
        <f t="shared" si="107"/>
        <v>-8.2098636385534386E-10</v>
      </c>
      <c r="M1013" s="8">
        <f>G1013*$C$10*$B$8</f>
        <v>8.2098636385534386E-10</v>
      </c>
      <c r="N1013" s="8">
        <f t="shared" si="108"/>
        <v>1.5238769969099576E-7</v>
      </c>
      <c r="O1013" s="8">
        <f t="shared" si="111"/>
        <v>1148696.0621282086</v>
      </c>
      <c r="P1013" s="2">
        <f t="shared" si="109"/>
        <v>1</v>
      </c>
    </row>
    <row r="1014" spans="5:16" x14ac:dyDescent="0.3">
      <c r="E1014" s="7">
        <v>1009</v>
      </c>
      <c r="F1014" s="10">
        <f>DATE(YEAR(F1013),MONTH(F1013)+IF($B$9="Monthly",1,0),DAY(F1013)+IF($B$9="Biweekly",14,0))</f>
        <v>75941</v>
      </c>
      <c r="G1014" s="8">
        <f t="shared" si="110"/>
        <v>1.5238769969099576E-7</v>
      </c>
      <c r="H1014" s="8">
        <f t="shared" si="105"/>
        <v>0</v>
      </c>
      <c r="I1014" s="8">
        <v>0</v>
      </c>
      <c r="J1014" s="8">
        <v>0</v>
      </c>
      <c r="K1014" s="8">
        <f t="shared" si="106"/>
        <v>0</v>
      </c>
      <c r="L1014" s="8">
        <f t="shared" si="107"/>
        <v>-8.2543337332622707E-10</v>
      </c>
      <c r="M1014" s="8">
        <f>G1014*$C$10*$B$8</f>
        <v>8.2543337332622707E-10</v>
      </c>
      <c r="N1014" s="8">
        <f t="shared" si="108"/>
        <v>1.5321313306432198E-7</v>
      </c>
      <c r="O1014" s="8">
        <f t="shared" si="111"/>
        <v>1148696.0621282095</v>
      </c>
      <c r="P1014" s="2">
        <f t="shared" si="109"/>
        <v>1</v>
      </c>
    </row>
    <row r="1015" spans="5:16" x14ac:dyDescent="0.3">
      <c r="E1015" s="7">
        <v>1010</v>
      </c>
      <c r="F1015" s="10">
        <f>DATE(YEAR(F1014),MONTH(F1014)+IF($B$9="Monthly",1,0),DAY(F1014)+IF($B$9="Biweekly",14,0))</f>
        <v>75972</v>
      </c>
      <c r="G1015" s="8">
        <f t="shared" si="110"/>
        <v>1.5321313306432198E-7</v>
      </c>
      <c r="H1015" s="8">
        <f t="shared" si="105"/>
        <v>0</v>
      </c>
      <c r="I1015" s="8">
        <v>0</v>
      </c>
      <c r="J1015" s="8">
        <v>0</v>
      </c>
      <c r="K1015" s="8">
        <f t="shared" si="106"/>
        <v>0</v>
      </c>
      <c r="L1015" s="8">
        <f t="shared" si="107"/>
        <v>-8.2990447076507729E-10</v>
      </c>
      <c r="M1015" s="8">
        <f>G1015*$C$10*$B$8</f>
        <v>8.2990447076507729E-10</v>
      </c>
      <c r="N1015" s="8">
        <f t="shared" si="108"/>
        <v>1.5404303753508704E-7</v>
      </c>
      <c r="O1015" s="8">
        <f t="shared" si="111"/>
        <v>1148696.0621282104</v>
      </c>
      <c r="P1015" s="2">
        <f t="shared" si="109"/>
        <v>1</v>
      </c>
    </row>
    <row r="1016" spans="5:16" x14ac:dyDescent="0.3">
      <c r="E1016" s="7">
        <v>1011</v>
      </c>
      <c r="F1016" s="10">
        <f>DATE(YEAR(F1015),MONTH(F1015)+IF($B$9="Monthly",1,0),DAY(F1015)+IF($B$9="Biweekly",14,0))</f>
        <v>76003</v>
      </c>
      <c r="G1016" s="8">
        <f t="shared" si="110"/>
        <v>1.5404303753508704E-7</v>
      </c>
      <c r="H1016" s="8">
        <f t="shared" si="105"/>
        <v>0</v>
      </c>
      <c r="I1016" s="8">
        <v>0</v>
      </c>
      <c r="J1016" s="8">
        <v>0</v>
      </c>
      <c r="K1016" s="8">
        <f t="shared" si="106"/>
        <v>0</v>
      </c>
      <c r="L1016" s="8">
        <f t="shared" si="107"/>
        <v>-8.3439978664838816E-10</v>
      </c>
      <c r="M1016" s="8">
        <f>G1016*$C$10*$B$8</f>
        <v>8.3439978664838816E-10</v>
      </c>
      <c r="N1016" s="8">
        <f t="shared" si="108"/>
        <v>1.5487743732173542E-7</v>
      </c>
      <c r="O1016" s="8">
        <f t="shared" si="111"/>
        <v>1148696.0621282114</v>
      </c>
      <c r="P1016" s="2">
        <f t="shared" si="109"/>
        <v>1</v>
      </c>
    </row>
    <row r="1017" spans="5:16" x14ac:dyDescent="0.3">
      <c r="E1017" s="7">
        <v>1012</v>
      </c>
      <c r="F1017" s="10">
        <f>DATE(YEAR(F1016),MONTH(F1016)+IF($B$9="Monthly",1,0),DAY(F1016)+IF($B$9="Biweekly",14,0))</f>
        <v>76032</v>
      </c>
      <c r="G1017" s="8">
        <f t="shared" si="110"/>
        <v>1.5487743732173542E-7</v>
      </c>
      <c r="H1017" s="8">
        <f t="shared" si="105"/>
        <v>0</v>
      </c>
      <c r="I1017" s="8">
        <v>0</v>
      </c>
      <c r="J1017" s="8">
        <v>0</v>
      </c>
      <c r="K1017" s="8">
        <f t="shared" si="106"/>
        <v>0</v>
      </c>
      <c r="L1017" s="8">
        <f t="shared" si="107"/>
        <v>-8.3891945215940024E-10</v>
      </c>
      <c r="M1017" s="8">
        <f>G1017*$C$10*$B$8</f>
        <v>8.3891945215940024E-10</v>
      </c>
      <c r="N1017" s="8">
        <f t="shared" si="108"/>
        <v>1.5571635677389481E-7</v>
      </c>
      <c r="O1017" s="8">
        <f t="shared" si="111"/>
        <v>1148696.0621282123</v>
      </c>
      <c r="P1017" s="2">
        <f t="shared" si="109"/>
        <v>1</v>
      </c>
    </row>
    <row r="1018" spans="5:16" x14ac:dyDescent="0.3">
      <c r="E1018" s="7">
        <v>1013</v>
      </c>
      <c r="F1018" s="10">
        <f>DATE(YEAR(F1017),MONTH(F1017)+IF($B$9="Monthly",1,0),DAY(F1017)+IF($B$9="Biweekly",14,0))</f>
        <v>76063</v>
      </c>
      <c r="G1018" s="8">
        <f t="shared" si="110"/>
        <v>1.5571635677389481E-7</v>
      </c>
      <c r="H1018" s="8">
        <f t="shared" si="105"/>
        <v>0</v>
      </c>
      <c r="I1018" s="8">
        <v>0</v>
      </c>
      <c r="J1018" s="8">
        <v>0</v>
      </c>
      <c r="K1018" s="8">
        <f t="shared" si="106"/>
        <v>0</v>
      </c>
      <c r="L1018" s="8">
        <f t="shared" si="107"/>
        <v>-8.4346359919193027E-10</v>
      </c>
      <c r="M1018" s="8">
        <f>G1018*$C$10*$B$8</f>
        <v>8.4346359919193027E-10</v>
      </c>
      <c r="N1018" s="8">
        <f t="shared" si="108"/>
        <v>1.5655982037308675E-7</v>
      </c>
      <c r="O1018" s="8">
        <f t="shared" si="111"/>
        <v>1148696.0621282132</v>
      </c>
      <c r="P1018" s="2">
        <f t="shared" si="109"/>
        <v>1</v>
      </c>
    </row>
    <row r="1019" spans="5:16" x14ac:dyDescent="0.3">
      <c r="E1019" s="7">
        <v>1014</v>
      </c>
      <c r="F1019" s="10">
        <f>DATE(YEAR(F1018),MONTH(F1018)+IF($B$9="Monthly",1,0),DAY(F1018)+IF($B$9="Biweekly",14,0))</f>
        <v>76093</v>
      </c>
      <c r="G1019" s="8">
        <f t="shared" si="110"/>
        <v>1.5655982037308675E-7</v>
      </c>
      <c r="H1019" s="8">
        <f t="shared" si="105"/>
        <v>0</v>
      </c>
      <c r="I1019" s="8">
        <v>0</v>
      </c>
      <c r="J1019" s="8">
        <v>0</v>
      </c>
      <c r="K1019" s="8">
        <f t="shared" si="106"/>
        <v>0</v>
      </c>
      <c r="L1019" s="8">
        <f t="shared" si="107"/>
        <v>-8.4803236035421992E-10</v>
      </c>
      <c r="M1019" s="8">
        <f>G1019*$C$10*$B$8</f>
        <v>8.4803236035421992E-10</v>
      </c>
      <c r="N1019" s="8">
        <f t="shared" si="108"/>
        <v>1.5740785273344098E-7</v>
      </c>
      <c r="O1019" s="8">
        <f t="shared" si="111"/>
        <v>1148696.0621282142</v>
      </c>
      <c r="P1019" s="2">
        <f t="shared" si="109"/>
        <v>1</v>
      </c>
    </row>
    <row r="1020" spans="5:16" x14ac:dyDescent="0.3">
      <c r="E1020" s="7">
        <v>1015</v>
      </c>
      <c r="F1020" s="10">
        <f>DATE(YEAR(F1019),MONTH(F1019)+IF($B$9="Monthly",1,0),DAY(F1019)+IF($B$9="Biweekly",14,0))</f>
        <v>76124</v>
      </c>
      <c r="G1020" s="8">
        <f t="shared" si="110"/>
        <v>1.5740785273344098E-7</v>
      </c>
      <c r="H1020" s="8">
        <f t="shared" si="105"/>
        <v>0</v>
      </c>
      <c r="I1020" s="8">
        <v>0</v>
      </c>
      <c r="J1020" s="8">
        <v>0</v>
      </c>
      <c r="K1020" s="8">
        <f t="shared" si="106"/>
        <v>0</v>
      </c>
      <c r="L1020" s="8">
        <f t="shared" si="107"/>
        <v>-8.5262586897280535E-10</v>
      </c>
      <c r="M1020" s="8">
        <f>G1020*$C$10*$B$8</f>
        <v>8.5262586897280535E-10</v>
      </c>
      <c r="N1020" s="8">
        <f t="shared" si="108"/>
        <v>1.5826047860241378E-7</v>
      </c>
      <c r="O1020" s="8">
        <f t="shared" si="111"/>
        <v>1148696.0621282151</v>
      </c>
      <c r="P1020" s="2">
        <f t="shared" si="109"/>
        <v>1</v>
      </c>
    </row>
    <row r="1021" spans="5:16" x14ac:dyDescent="0.3">
      <c r="E1021" s="7">
        <v>1016</v>
      </c>
      <c r="F1021" s="10">
        <f>DATE(YEAR(F1020),MONTH(F1020)+IF($B$9="Monthly",1,0),DAY(F1020)+IF($B$9="Biweekly",14,0))</f>
        <v>76154</v>
      </c>
      <c r="G1021" s="8">
        <f t="shared" si="110"/>
        <v>1.5826047860241378E-7</v>
      </c>
      <c r="H1021" s="8">
        <f t="shared" si="105"/>
        <v>0</v>
      </c>
      <c r="I1021" s="8">
        <v>0</v>
      </c>
      <c r="J1021" s="8">
        <v>0</v>
      </c>
      <c r="K1021" s="8">
        <f t="shared" si="106"/>
        <v>0</v>
      </c>
      <c r="L1021" s="8">
        <f t="shared" si="107"/>
        <v>-8.5724425909640794E-10</v>
      </c>
      <c r="M1021" s="8">
        <f>G1021*$C$10*$B$8</f>
        <v>8.5724425909640794E-10</v>
      </c>
      <c r="N1021" s="8">
        <f t="shared" si="108"/>
        <v>1.5911772286151018E-7</v>
      </c>
      <c r="O1021" s="8">
        <f t="shared" si="111"/>
        <v>1148696.062128216</v>
      </c>
      <c r="P1021" s="2">
        <f t="shared" si="109"/>
        <v>1</v>
      </c>
    </row>
    <row r="1022" spans="5:16" x14ac:dyDescent="0.3">
      <c r="E1022" s="7">
        <v>1017</v>
      </c>
      <c r="F1022" s="10">
        <f>DATE(YEAR(F1021),MONTH(F1021)+IF($B$9="Monthly",1,0),DAY(F1021)+IF($B$9="Biweekly",14,0))</f>
        <v>76185</v>
      </c>
      <c r="G1022" s="8">
        <f t="shared" si="110"/>
        <v>1.5911772286151018E-7</v>
      </c>
      <c r="H1022" s="8">
        <f t="shared" si="105"/>
        <v>0</v>
      </c>
      <c r="I1022" s="8">
        <v>0</v>
      </c>
      <c r="J1022" s="8">
        <v>0</v>
      </c>
      <c r="K1022" s="8">
        <f t="shared" si="106"/>
        <v>0</v>
      </c>
      <c r="L1022" s="8">
        <f t="shared" si="107"/>
        <v>-8.6188766549984679E-10</v>
      </c>
      <c r="M1022" s="8">
        <f>G1022*$C$10*$B$8</f>
        <v>8.6188766549984679E-10</v>
      </c>
      <c r="N1022" s="8">
        <f t="shared" si="108"/>
        <v>1.5997961052701002E-7</v>
      </c>
      <c r="O1022" s="8">
        <f t="shared" si="111"/>
        <v>1148696.062128217</v>
      </c>
      <c r="P1022" s="2">
        <f t="shared" si="109"/>
        <v>1</v>
      </c>
    </row>
    <row r="1023" spans="5:16" x14ac:dyDescent="0.3">
      <c r="E1023" s="7">
        <v>1018</v>
      </c>
      <c r="F1023" s="10">
        <f>DATE(YEAR(F1022),MONTH(F1022)+IF($B$9="Monthly",1,0),DAY(F1022)+IF($B$9="Biweekly",14,0))</f>
        <v>76216</v>
      </c>
      <c r="G1023" s="8">
        <f t="shared" si="110"/>
        <v>1.5997961052701002E-7</v>
      </c>
      <c r="H1023" s="8">
        <f t="shared" si="105"/>
        <v>0</v>
      </c>
      <c r="I1023" s="8">
        <v>0</v>
      </c>
      <c r="J1023" s="8">
        <v>0</v>
      </c>
      <c r="K1023" s="8">
        <f t="shared" si="106"/>
        <v>0</v>
      </c>
      <c r="L1023" s="8">
        <f t="shared" si="107"/>
        <v>-8.6655622368797098E-10</v>
      </c>
      <c r="M1023" s="8">
        <f>G1023*$C$10*$B$8</f>
        <v>8.6655622368797098E-10</v>
      </c>
      <c r="N1023" s="8">
        <f t="shared" si="108"/>
        <v>1.6084616675069799E-7</v>
      </c>
      <c r="O1023" s="8">
        <f t="shared" si="111"/>
        <v>1148696.0621282179</v>
      </c>
      <c r="P1023" s="2">
        <f t="shared" si="109"/>
        <v>1</v>
      </c>
    </row>
    <row r="1024" spans="5:16" x14ac:dyDescent="0.3">
      <c r="E1024" s="7">
        <v>1019</v>
      </c>
      <c r="F1024" s="10">
        <f>DATE(YEAR(F1023),MONTH(F1023)+IF($B$9="Monthly",1,0),DAY(F1023)+IF($B$9="Biweekly",14,0))</f>
        <v>76246</v>
      </c>
      <c r="G1024" s="8">
        <f t="shared" si="110"/>
        <v>1.6084616675069799E-7</v>
      </c>
      <c r="H1024" s="8">
        <f t="shared" si="105"/>
        <v>0</v>
      </c>
      <c r="I1024" s="8">
        <v>0</v>
      </c>
      <c r="J1024" s="8">
        <v>0</v>
      </c>
      <c r="K1024" s="8">
        <f t="shared" si="106"/>
        <v>0</v>
      </c>
      <c r="L1024" s="8">
        <f t="shared" si="107"/>
        <v>-8.7125006989961405E-10</v>
      </c>
      <c r="M1024" s="8">
        <f>G1024*$C$10*$B$8</f>
        <v>8.7125006989961405E-10</v>
      </c>
      <c r="N1024" s="8">
        <f t="shared" si="108"/>
        <v>1.617174168205976E-7</v>
      </c>
      <c r="O1024" s="8">
        <f t="shared" si="111"/>
        <v>1148696.0621282188</v>
      </c>
      <c r="P1024" s="2">
        <f t="shared" si="109"/>
        <v>1</v>
      </c>
    </row>
    <row r="1025" spans="5:16" x14ac:dyDescent="0.3">
      <c r="E1025" s="7">
        <v>1020</v>
      </c>
      <c r="F1025" s="10">
        <f>DATE(YEAR(F1024),MONTH(F1024)+IF($B$9="Monthly",1,0),DAY(F1024)+IF($B$9="Biweekly",14,0))</f>
        <v>76277</v>
      </c>
      <c r="G1025" s="8">
        <f t="shared" si="110"/>
        <v>1.617174168205976E-7</v>
      </c>
      <c r="H1025" s="8">
        <f t="shared" si="105"/>
        <v>0</v>
      </c>
      <c r="I1025" s="8">
        <v>0</v>
      </c>
      <c r="J1025" s="8">
        <v>0</v>
      </c>
      <c r="K1025" s="8">
        <f t="shared" si="106"/>
        <v>0</v>
      </c>
      <c r="L1025" s="8">
        <f t="shared" si="107"/>
        <v>-8.7596934111157025E-10</v>
      </c>
      <c r="M1025" s="8">
        <f>G1025*$C$10*$B$8</f>
        <v>8.7596934111157025E-10</v>
      </c>
      <c r="N1025" s="8">
        <f t="shared" si="108"/>
        <v>1.6259338616170915E-7</v>
      </c>
      <c r="O1025" s="8">
        <f t="shared" si="111"/>
        <v>1148696.0621282198</v>
      </c>
      <c r="P1025" s="2">
        <f t="shared" si="109"/>
        <v>1</v>
      </c>
    </row>
    <row r="1026" spans="5:16" x14ac:dyDescent="0.3">
      <c r="E1026" s="7">
        <v>1021</v>
      </c>
      <c r="F1026" s="10">
        <f>DATE(YEAR(F1025),MONTH(F1025)+IF($B$9="Monthly",1,0),DAY(F1025)+IF($B$9="Biweekly",14,0))</f>
        <v>76307</v>
      </c>
      <c r="G1026" s="8">
        <f t="shared" si="110"/>
        <v>1.6259338616170915E-7</v>
      </c>
      <c r="H1026" s="8">
        <f t="shared" si="105"/>
        <v>0</v>
      </c>
      <c r="I1026" s="8">
        <v>0</v>
      </c>
      <c r="J1026" s="8">
        <v>0</v>
      </c>
      <c r="K1026" s="8">
        <f t="shared" si="106"/>
        <v>0</v>
      </c>
      <c r="L1026" s="8">
        <f t="shared" si="107"/>
        <v>-8.8071417504259126E-10</v>
      </c>
      <c r="M1026" s="8">
        <f>G1026*$C$10*$B$8</f>
        <v>8.8071417504259126E-10</v>
      </c>
      <c r="N1026" s="8">
        <f t="shared" si="108"/>
        <v>1.6347410033675176E-7</v>
      </c>
      <c r="O1026" s="8">
        <f t="shared" si="111"/>
        <v>1148696.0621282207</v>
      </c>
      <c r="P1026" s="2">
        <f t="shared" si="109"/>
        <v>1</v>
      </c>
    </row>
    <row r="1027" spans="5:16" x14ac:dyDescent="0.3">
      <c r="E1027" s="7">
        <v>1022</v>
      </c>
      <c r="F1027" s="10">
        <f>DATE(YEAR(F1026),MONTH(F1026)+IF($B$9="Monthly",1,0),DAY(F1026)+IF($B$9="Biweekly",14,0))</f>
        <v>76338</v>
      </c>
      <c r="G1027" s="8">
        <f t="shared" si="110"/>
        <v>1.6347410033675176E-7</v>
      </c>
      <c r="H1027" s="8">
        <f t="shared" si="105"/>
        <v>0</v>
      </c>
      <c r="I1027" s="8">
        <v>0</v>
      </c>
      <c r="J1027" s="8">
        <v>0</v>
      </c>
      <c r="K1027" s="8">
        <f t="shared" si="106"/>
        <v>0</v>
      </c>
      <c r="L1027" s="8">
        <f t="shared" si="107"/>
        <v>-8.8548471015740536E-10</v>
      </c>
      <c r="M1027" s="8">
        <f>G1027*$C$10*$B$8</f>
        <v>8.8548471015740536E-10</v>
      </c>
      <c r="N1027" s="8">
        <f t="shared" si="108"/>
        <v>1.6435958504690916E-7</v>
      </c>
      <c r="O1027" s="8">
        <f t="shared" si="111"/>
        <v>1148696.0621282216</v>
      </c>
      <c r="P1027" s="2">
        <f t="shared" si="109"/>
        <v>1</v>
      </c>
    </row>
    <row r="1028" spans="5:16" x14ac:dyDescent="0.3">
      <c r="E1028" s="7">
        <v>1023</v>
      </c>
      <c r="F1028" s="10">
        <f>DATE(YEAR(F1027),MONTH(F1027)+IF($B$9="Monthly",1,0),DAY(F1027)+IF($B$9="Biweekly",14,0))</f>
        <v>76369</v>
      </c>
      <c r="G1028" s="8">
        <f t="shared" si="110"/>
        <v>1.6435958504690916E-7</v>
      </c>
      <c r="H1028" s="8">
        <f t="shared" si="105"/>
        <v>0</v>
      </c>
      <c r="I1028" s="8">
        <v>0</v>
      </c>
      <c r="J1028" s="8">
        <v>0</v>
      </c>
      <c r="K1028" s="8">
        <f t="shared" si="106"/>
        <v>0</v>
      </c>
      <c r="L1028" s="8">
        <f t="shared" si="107"/>
        <v>-8.9028108567075799E-10</v>
      </c>
      <c r="M1028" s="8">
        <f>G1028*$C$10*$B$8</f>
        <v>8.9028108567075799E-10</v>
      </c>
      <c r="N1028" s="8">
        <f t="shared" si="108"/>
        <v>1.6524986613257992E-7</v>
      </c>
      <c r="O1028" s="8">
        <f t="shared" si="111"/>
        <v>1148696.0621282225</v>
      </c>
      <c r="P1028" s="2">
        <f t="shared" si="109"/>
        <v>1</v>
      </c>
    </row>
    <row r="1029" spans="5:16" x14ac:dyDescent="0.3">
      <c r="E1029" s="7">
        <v>1024</v>
      </c>
      <c r="F1029" s="10">
        <f>DATE(YEAR(F1028),MONTH(F1028)+IF($B$9="Monthly",1,0),DAY(F1028)+IF($B$9="Biweekly",14,0))</f>
        <v>76397</v>
      </c>
      <c r="G1029" s="8">
        <f t="shared" si="110"/>
        <v>1.6524986613257992E-7</v>
      </c>
      <c r="H1029" s="8">
        <f t="shared" si="105"/>
        <v>0</v>
      </c>
      <c r="I1029" s="8">
        <v>0</v>
      </c>
      <c r="J1029" s="8">
        <v>0</v>
      </c>
      <c r="K1029" s="8">
        <f t="shared" si="106"/>
        <v>0</v>
      </c>
      <c r="L1029" s="8">
        <f t="shared" si="107"/>
        <v>-8.951034415514745E-10</v>
      </c>
      <c r="M1029" s="8">
        <f>G1029*$C$10*$B$8</f>
        <v>8.951034415514745E-10</v>
      </c>
      <c r="N1029" s="8">
        <f t="shared" si="108"/>
        <v>1.661449695741314E-7</v>
      </c>
      <c r="O1029" s="8">
        <f t="shared" si="111"/>
        <v>1148696.0621282235</v>
      </c>
      <c r="P1029" s="2">
        <f t="shared" si="109"/>
        <v>1</v>
      </c>
    </row>
    <row r="1030" spans="5:16" x14ac:dyDescent="0.3">
      <c r="E1030" s="7">
        <v>1025</v>
      </c>
      <c r="F1030" s="10">
        <f>DATE(YEAR(F1029),MONTH(F1029)+IF($B$9="Monthly",1,0),DAY(F1029)+IF($B$9="Biweekly",14,0))</f>
        <v>76428</v>
      </c>
      <c r="G1030" s="8">
        <f t="shared" si="110"/>
        <v>1.661449695741314E-7</v>
      </c>
      <c r="H1030" s="8">
        <f t="shared" si="105"/>
        <v>0</v>
      </c>
      <c r="I1030" s="8">
        <v>0</v>
      </c>
      <c r="J1030" s="8">
        <v>0</v>
      </c>
      <c r="K1030" s="8">
        <f t="shared" si="106"/>
        <v>0</v>
      </c>
      <c r="L1030" s="8">
        <f t="shared" si="107"/>
        <v>-8.9995191852654509E-10</v>
      </c>
      <c r="M1030" s="8">
        <f>G1030*$C$10*$B$8</f>
        <v>8.9995191852654509E-10</v>
      </c>
      <c r="N1030" s="8">
        <f t="shared" si="108"/>
        <v>1.6704492149265795E-7</v>
      </c>
      <c r="O1030" s="8">
        <f t="shared" si="111"/>
        <v>1148696.0621282244</v>
      </c>
      <c r="P1030" s="2">
        <f t="shared" si="109"/>
        <v>1</v>
      </c>
    </row>
    <row r="1031" spans="5:16" x14ac:dyDescent="0.3">
      <c r="E1031" s="7">
        <v>1026</v>
      </c>
      <c r="F1031" s="10">
        <f>DATE(YEAR(F1030),MONTH(F1030)+IF($B$9="Monthly",1,0),DAY(F1030)+IF($B$9="Biweekly",14,0))</f>
        <v>76458</v>
      </c>
      <c r="G1031" s="8">
        <f t="shared" si="110"/>
        <v>1.6704492149265795E-7</v>
      </c>
      <c r="H1031" s="8">
        <f t="shared" ref="H1031:H1094" si="112">IF(G1031&gt;1,-PMT($B$8*$C$10,$B$7/$C$10,$G$6,0),0)</f>
        <v>0</v>
      </c>
      <c r="I1031" s="8">
        <v>0</v>
      </c>
      <c r="J1031" s="8">
        <v>0</v>
      </c>
      <c r="K1031" s="8">
        <f t="shared" ref="K1031:K1094" si="113">H1031+I1031+J1031</f>
        <v>0</v>
      </c>
      <c r="L1031" s="8">
        <f t="shared" ref="L1031:L1094" si="114">K1031-M1031</f>
        <v>-9.0482665808523051E-10</v>
      </c>
      <c r="M1031" s="8">
        <f>G1031*$C$10*$B$8</f>
        <v>9.0482665808523051E-10</v>
      </c>
      <c r="N1031" s="8">
        <f t="shared" ref="N1031:N1094" si="115">G1031-L1031</f>
        <v>1.6794974815074318E-7</v>
      </c>
      <c r="O1031" s="8">
        <f t="shared" si="111"/>
        <v>1148696.0621282253</v>
      </c>
      <c r="P1031" s="2">
        <f t="shared" ref="P1031:P1094" si="116">IF(N1031&gt;0,1,0)</f>
        <v>1</v>
      </c>
    </row>
    <row r="1032" spans="5:16" x14ac:dyDescent="0.3">
      <c r="E1032" s="7">
        <v>1027</v>
      </c>
      <c r="F1032" s="10">
        <f>DATE(YEAR(F1031),MONTH(F1031)+IF($B$9="Monthly",1,0),DAY(F1031)+IF($B$9="Biweekly",14,0))</f>
        <v>76489</v>
      </c>
      <c r="G1032" s="8">
        <f t="shared" ref="G1032:G1095" si="117">N1031</f>
        <v>1.6794974815074318E-7</v>
      </c>
      <c r="H1032" s="8">
        <f t="shared" si="112"/>
        <v>0</v>
      </c>
      <c r="I1032" s="8">
        <v>0</v>
      </c>
      <c r="J1032" s="8">
        <v>0</v>
      </c>
      <c r="K1032" s="8">
        <f t="shared" si="113"/>
        <v>0</v>
      </c>
      <c r="L1032" s="8">
        <f t="shared" si="114"/>
        <v>-9.0972780248319221E-10</v>
      </c>
      <c r="M1032" s="8">
        <f>G1032*$C$10*$B$8</f>
        <v>9.0972780248319221E-10</v>
      </c>
      <c r="N1032" s="8">
        <f t="shared" si="115"/>
        <v>1.6885947595322636E-7</v>
      </c>
      <c r="O1032" s="8">
        <f t="shared" ref="O1032:O1095" si="118">M1032+O1031</f>
        <v>1148696.0621282263</v>
      </c>
      <c r="P1032" s="2">
        <f t="shared" si="116"/>
        <v>1</v>
      </c>
    </row>
    <row r="1033" spans="5:16" x14ac:dyDescent="0.3">
      <c r="E1033" s="7">
        <v>1028</v>
      </c>
      <c r="F1033" s="10">
        <f>DATE(YEAR(F1032),MONTH(F1032)+IF($B$9="Monthly",1,0),DAY(F1032)+IF($B$9="Biweekly",14,0))</f>
        <v>76519</v>
      </c>
      <c r="G1033" s="8">
        <f t="shared" si="117"/>
        <v>1.6885947595322636E-7</v>
      </c>
      <c r="H1033" s="8">
        <f t="shared" si="112"/>
        <v>0</v>
      </c>
      <c r="I1033" s="8">
        <v>0</v>
      </c>
      <c r="J1033" s="8">
        <v>0</v>
      </c>
      <c r="K1033" s="8">
        <f t="shared" si="113"/>
        <v>0</v>
      </c>
      <c r="L1033" s="8">
        <f t="shared" si="114"/>
        <v>-9.1465549474664287E-10</v>
      </c>
      <c r="M1033" s="8">
        <f>G1033*$C$10*$B$8</f>
        <v>9.1465549474664287E-10</v>
      </c>
      <c r="N1033" s="8">
        <f t="shared" si="115"/>
        <v>1.6977413144797301E-7</v>
      </c>
      <c r="O1033" s="8">
        <f t="shared" si="118"/>
        <v>1148696.0621282272</v>
      </c>
      <c r="P1033" s="2">
        <f t="shared" si="116"/>
        <v>1</v>
      </c>
    </row>
    <row r="1034" spans="5:16" x14ac:dyDescent="0.3">
      <c r="E1034" s="7">
        <v>1029</v>
      </c>
      <c r="F1034" s="10">
        <f>DATE(YEAR(F1033),MONTH(F1033)+IF($B$9="Monthly",1,0),DAY(F1033)+IF($B$9="Biweekly",14,0))</f>
        <v>76550</v>
      </c>
      <c r="G1034" s="8">
        <f t="shared" si="117"/>
        <v>1.6977413144797301E-7</v>
      </c>
      <c r="H1034" s="8">
        <f t="shared" si="112"/>
        <v>0</v>
      </c>
      <c r="I1034" s="8">
        <v>0</v>
      </c>
      <c r="J1034" s="8">
        <v>0</v>
      </c>
      <c r="K1034" s="8">
        <f t="shared" si="113"/>
        <v>0</v>
      </c>
      <c r="L1034" s="8">
        <f t="shared" si="114"/>
        <v>-9.1960987867652051E-10</v>
      </c>
      <c r="M1034" s="8">
        <f>G1034*$C$10*$B$8</f>
        <v>9.1960987867652051E-10</v>
      </c>
      <c r="N1034" s="8">
        <f t="shared" si="115"/>
        <v>1.7069374132664954E-7</v>
      </c>
      <c r="O1034" s="8">
        <f t="shared" si="118"/>
        <v>1148696.0621282281</v>
      </c>
      <c r="P1034" s="2">
        <f t="shared" si="116"/>
        <v>1</v>
      </c>
    </row>
    <row r="1035" spans="5:16" x14ac:dyDescent="0.3">
      <c r="E1035" s="7">
        <v>1030</v>
      </c>
      <c r="F1035" s="10">
        <f>DATE(YEAR(F1034),MONTH(F1034)+IF($B$9="Monthly",1,0),DAY(F1034)+IF($B$9="Biweekly",14,0))</f>
        <v>76581</v>
      </c>
      <c r="G1035" s="8">
        <f t="shared" si="117"/>
        <v>1.7069374132664954E-7</v>
      </c>
      <c r="H1035" s="8">
        <f t="shared" si="112"/>
        <v>0</v>
      </c>
      <c r="I1035" s="8">
        <v>0</v>
      </c>
      <c r="J1035" s="8">
        <v>0</v>
      </c>
      <c r="K1035" s="8">
        <f t="shared" si="113"/>
        <v>0</v>
      </c>
      <c r="L1035" s="8">
        <f t="shared" si="114"/>
        <v>-9.2459109885268503E-10</v>
      </c>
      <c r="M1035" s="8">
        <f>G1035*$C$10*$B$8</f>
        <v>9.2459109885268503E-10</v>
      </c>
      <c r="N1035" s="8">
        <f t="shared" si="115"/>
        <v>1.7161833242550222E-7</v>
      </c>
      <c r="O1035" s="8">
        <f t="shared" si="118"/>
        <v>1148696.0621282291</v>
      </c>
      <c r="P1035" s="2">
        <f t="shared" si="116"/>
        <v>1</v>
      </c>
    </row>
    <row r="1036" spans="5:16" x14ac:dyDescent="0.3">
      <c r="E1036" s="7">
        <v>1031</v>
      </c>
      <c r="F1036" s="10">
        <f>DATE(YEAR(F1035),MONTH(F1035)+IF($B$9="Monthly",1,0),DAY(F1035)+IF($B$9="Biweekly",14,0))</f>
        <v>76611</v>
      </c>
      <c r="G1036" s="8">
        <f t="shared" si="117"/>
        <v>1.7161833242550222E-7</v>
      </c>
      <c r="H1036" s="8">
        <f t="shared" si="112"/>
        <v>0</v>
      </c>
      <c r="I1036" s="8">
        <v>0</v>
      </c>
      <c r="J1036" s="8">
        <v>0</v>
      </c>
      <c r="K1036" s="8">
        <f t="shared" si="113"/>
        <v>0</v>
      </c>
      <c r="L1036" s="8">
        <f t="shared" si="114"/>
        <v>-9.2959930063813702E-10</v>
      </c>
      <c r="M1036" s="8">
        <f>G1036*$C$10*$B$8</f>
        <v>9.2959930063813702E-10</v>
      </c>
      <c r="N1036" s="8">
        <f t="shared" si="115"/>
        <v>1.7254793172614036E-7</v>
      </c>
      <c r="O1036" s="8">
        <f t="shared" si="118"/>
        <v>1148696.06212823</v>
      </c>
      <c r="P1036" s="2">
        <f t="shared" si="116"/>
        <v>1</v>
      </c>
    </row>
    <row r="1037" spans="5:16" x14ac:dyDescent="0.3">
      <c r="E1037" s="7">
        <v>1032</v>
      </c>
      <c r="F1037" s="10">
        <f>DATE(YEAR(F1036),MONTH(F1036)+IF($B$9="Monthly",1,0),DAY(F1036)+IF($B$9="Biweekly",14,0))</f>
        <v>76642</v>
      </c>
      <c r="G1037" s="8">
        <f t="shared" si="117"/>
        <v>1.7254793172614036E-7</v>
      </c>
      <c r="H1037" s="8">
        <f t="shared" si="112"/>
        <v>0</v>
      </c>
      <c r="I1037" s="8">
        <v>0</v>
      </c>
      <c r="J1037" s="8">
        <v>0</v>
      </c>
      <c r="K1037" s="8">
        <f t="shared" si="113"/>
        <v>0</v>
      </c>
      <c r="L1037" s="8">
        <f t="shared" si="114"/>
        <v>-9.3463463018326027E-10</v>
      </c>
      <c r="M1037" s="8">
        <f>G1037*$C$10*$B$8</f>
        <v>9.3463463018326027E-10</v>
      </c>
      <c r="N1037" s="8">
        <f t="shared" si="115"/>
        <v>1.7348256635632363E-7</v>
      </c>
      <c r="O1037" s="8">
        <f t="shared" si="118"/>
        <v>1148696.0621282309</v>
      </c>
      <c r="P1037" s="2">
        <f t="shared" si="116"/>
        <v>1</v>
      </c>
    </row>
    <row r="1038" spans="5:16" x14ac:dyDescent="0.3">
      <c r="E1038" s="7">
        <v>1033</v>
      </c>
      <c r="F1038" s="10">
        <f>DATE(YEAR(F1037),MONTH(F1037)+IF($B$9="Monthly",1,0),DAY(F1037)+IF($B$9="Biweekly",14,0))</f>
        <v>76672</v>
      </c>
      <c r="G1038" s="8">
        <f t="shared" si="117"/>
        <v>1.7348256635632363E-7</v>
      </c>
      <c r="H1038" s="8">
        <f t="shared" si="112"/>
        <v>0</v>
      </c>
      <c r="I1038" s="8">
        <v>0</v>
      </c>
      <c r="J1038" s="8">
        <v>0</v>
      </c>
      <c r="K1038" s="8">
        <f t="shared" si="113"/>
        <v>0</v>
      </c>
      <c r="L1038" s="8">
        <f t="shared" si="114"/>
        <v>-9.3969723443008637E-10</v>
      </c>
      <c r="M1038" s="8">
        <f>G1038*$C$10*$B$8</f>
        <v>9.3969723443008637E-10</v>
      </c>
      <c r="N1038" s="8">
        <f t="shared" si="115"/>
        <v>1.7442226359075373E-7</v>
      </c>
      <c r="O1038" s="8">
        <f t="shared" si="118"/>
        <v>1148696.0621282319</v>
      </c>
      <c r="P1038" s="2">
        <f t="shared" si="116"/>
        <v>1</v>
      </c>
    </row>
    <row r="1039" spans="5:16" x14ac:dyDescent="0.3">
      <c r="E1039" s="7">
        <v>1034</v>
      </c>
      <c r="F1039" s="10">
        <f>DATE(YEAR(F1038),MONTH(F1038)+IF($B$9="Monthly",1,0),DAY(F1038)+IF($B$9="Biweekly",14,0))</f>
        <v>76703</v>
      </c>
      <c r="G1039" s="8">
        <f t="shared" si="117"/>
        <v>1.7442226359075373E-7</v>
      </c>
      <c r="H1039" s="8">
        <f t="shared" si="112"/>
        <v>0</v>
      </c>
      <c r="I1039" s="8">
        <v>0</v>
      </c>
      <c r="J1039" s="8">
        <v>0</v>
      </c>
      <c r="K1039" s="8">
        <f t="shared" si="113"/>
        <v>0</v>
      </c>
      <c r="L1039" s="8">
        <f t="shared" si="114"/>
        <v>-9.4478726111658277E-10</v>
      </c>
      <c r="M1039" s="8">
        <f>G1039*$C$10*$B$8</f>
        <v>9.4478726111658277E-10</v>
      </c>
      <c r="N1039" s="8">
        <f t="shared" si="115"/>
        <v>1.7536705085187031E-7</v>
      </c>
      <c r="O1039" s="8">
        <f t="shared" si="118"/>
        <v>1148696.0621282328</v>
      </c>
      <c r="P1039" s="2">
        <f t="shared" si="116"/>
        <v>1</v>
      </c>
    </row>
    <row r="1040" spans="5:16" x14ac:dyDescent="0.3">
      <c r="E1040" s="7">
        <v>1035</v>
      </c>
      <c r="F1040" s="10">
        <f>DATE(YEAR(F1039),MONTH(F1039)+IF($B$9="Monthly",1,0),DAY(F1039)+IF($B$9="Biweekly",14,0))</f>
        <v>76734</v>
      </c>
      <c r="G1040" s="8">
        <f t="shared" si="117"/>
        <v>1.7536705085187031E-7</v>
      </c>
      <c r="H1040" s="8">
        <f t="shared" si="112"/>
        <v>0</v>
      </c>
      <c r="I1040" s="8">
        <v>0</v>
      </c>
      <c r="J1040" s="8">
        <v>0</v>
      </c>
      <c r="K1040" s="8">
        <f t="shared" si="113"/>
        <v>0</v>
      </c>
      <c r="L1040" s="8">
        <f t="shared" si="114"/>
        <v>-9.4990485878096422E-10</v>
      </c>
      <c r="M1040" s="8">
        <f>G1040*$C$10*$B$8</f>
        <v>9.4990485878096422E-10</v>
      </c>
      <c r="N1040" s="8">
        <f t="shared" si="115"/>
        <v>1.7631695571065127E-7</v>
      </c>
      <c r="O1040" s="8">
        <f t="shared" si="118"/>
        <v>1148696.0621282337</v>
      </c>
      <c r="P1040" s="2">
        <f t="shared" si="116"/>
        <v>1</v>
      </c>
    </row>
    <row r="1041" spans="5:16" x14ac:dyDescent="0.3">
      <c r="E1041" s="7">
        <v>1036</v>
      </c>
      <c r="F1041" s="10">
        <f>DATE(YEAR(F1040),MONTH(F1040)+IF($B$9="Monthly",1,0),DAY(F1040)+IF($B$9="Biweekly",14,0))</f>
        <v>76762</v>
      </c>
      <c r="G1041" s="8">
        <f t="shared" si="117"/>
        <v>1.7631695571065127E-7</v>
      </c>
      <c r="H1041" s="8">
        <f t="shared" si="112"/>
        <v>0</v>
      </c>
      <c r="I1041" s="8">
        <v>0</v>
      </c>
      <c r="J1041" s="8">
        <v>0</v>
      </c>
      <c r="K1041" s="8">
        <f t="shared" si="113"/>
        <v>0</v>
      </c>
      <c r="L1041" s="8">
        <f t="shared" si="114"/>
        <v>-9.5505017676602769E-10</v>
      </c>
      <c r="M1041" s="8">
        <f>G1041*$C$10*$B$8</f>
        <v>9.5505017676602769E-10</v>
      </c>
      <c r="N1041" s="8">
        <f t="shared" si="115"/>
        <v>1.772720058874173E-7</v>
      </c>
      <c r="O1041" s="8">
        <f t="shared" si="118"/>
        <v>1148696.0621282347</v>
      </c>
      <c r="P1041" s="2">
        <f t="shared" si="116"/>
        <v>1</v>
      </c>
    </row>
    <row r="1042" spans="5:16" x14ac:dyDescent="0.3">
      <c r="E1042" s="7">
        <v>1037</v>
      </c>
      <c r="F1042" s="10">
        <f>DATE(YEAR(F1041),MONTH(F1041)+IF($B$9="Monthly",1,0),DAY(F1041)+IF($B$9="Biweekly",14,0))</f>
        <v>76793</v>
      </c>
      <c r="G1042" s="8">
        <f t="shared" si="117"/>
        <v>1.772720058874173E-7</v>
      </c>
      <c r="H1042" s="8">
        <f t="shared" si="112"/>
        <v>0</v>
      </c>
      <c r="I1042" s="8">
        <v>0</v>
      </c>
      <c r="J1042" s="8">
        <v>0</v>
      </c>
      <c r="K1042" s="8">
        <f t="shared" si="113"/>
        <v>0</v>
      </c>
      <c r="L1042" s="8">
        <f t="shared" si="114"/>
        <v>-9.6022336522351042E-10</v>
      </c>
      <c r="M1042" s="8">
        <f>G1042*$C$10*$B$8</f>
        <v>9.6022336522351042E-10</v>
      </c>
      <c r="N1042" s="8">
        <f t="shared" si="115"/>
        <v>1.782322292526408E-7</v>
      </c>
      <c r="O1042" s="8">
        <f t="shared" si="118"/>
        <v>1148696.0621282356</v>
      </c>
      <c r="P1042" s="2">
        <f t="shared" si="116"/>
        <v>1</v>
      </c>
    </row>
    <row r="1043" spans="5:16" x14ac:dyDescent="0.3">
      <c r="E1043" s="7">
        <v>1038</v>
      </c>
      <c r="F1043" s="10">
        <f>DATE(YEAR(F1042),MONTH(F1042)+IF($B$9="Monthly",1,0),DAY(F1042)+IF($B$9="Biweekly",14,0))</f>
        <v>76823</v>
      </c>
      <c r="G1043" s="8">
        <f t="shared" si="117"/>
        <v>1.782322292526408E-7</v>
      </c>
      <c r="H1043" s="8">
        <f t="shared" si="112"/>
        <v>0</v>
      </c>
      <c r="I1043" s="8">
        <v>0</v>
      </c>
      <c r="J1043" s="8">
        <v>0</v>
      </c>
      <c r="K1043" s="8">
        <f t="shared" si="113"/>
        <v>0</v>
      </c>
      <c r="L1043" s="8">
        <f t="shared" si="114"/>
        <v>-9.6542457511847105E-10</v>
      </c>
      <c r="M1043" s="8">
        <f>G1043*$C$10*$B$8</f>
        <v>9.6542457511847105E-10</v>
      </c>
      <c r="N1043" s="8">
        <f t="shared" si="115"/>
        <v>1.7919765382775927E-7</v>
      </c>
      <c r="O1043" s="8">
        <f t="shared" si="118"/>
        <v>1148696.0621282365</v>
      </c>
      <c r="P1043" s="2">
        <f t="shared" si="116"/>
        <v>1</v>
      </c>
    </row>
    <row r="1044" spans="5:16" x14ac:dyDescent="0.3">
      <c r="E1044" s="7">
        <v>1039</v>
      </c>
      <c r="F1044" s="10">
        <f>DATE(YEAR(F1043),MONTH(F1043)+IF($B$9="Monthly",1,0),DAY(F1043)+IF($B$9="Biweekly",14,0))</f>
        <v>76854</v>
      </c>
      <c r="G1044" s="8">
        <f t="shared" si="117"/>
        <v>1.7919765382775927E-7</v>
      </c>
      <c r="H1044" s="8">
        <f t="shared" si="112"/>
        <v>0</v>
      </c>
      <c r="I1044" s="8">
        <v>0</v>
      </c>
      <c r="J1044" s="8">
        <v>0</v>
      </c>
      <c r="K1044" s="8">
        <f t="shared" si="113"/>
        <v>0</v>
      </c>
      <c r="L1044" s="8">
        <f t="shared" si="114"/>
        <v>-9.7065395823369602E-10</v>
      </c>
      <c r="M1044" s="8">
        <f>G1044*$C$10*$B$8</f>
        <v>9.7065395823369602E-10</v>
      </c>
      <c r="N1044" s="8">
        <f t="shared" si="115"/>
        <v>1.8016830778599295E-7</v>
      </c>
      <c r="O1044" s="8">
        <f t="shared" si="118"/>
        <v>1148696.0621282374</v>
      </c>
      <c r="P1044" s="2">
        <f t="shared" si="116"/>
        <v>1</v>
      </c>
    </row>
    <row r="1045" spans="5:16" x14ac:dyDescent="0.3">
      <c r="E1045" s="7">
        <v>1040</v>
      </c>
      <c r="F1045" s="10">
        <f>DATE(YEAR(F1044),MONTH(F1044)+IF($B$9="Monthly",1,0),DAY(F1044)+IF($B$9="Biweekly",14,0))</f>
        <v>76884</v>
      </c>
      <c r="G1045" s="8">
        <f t="shared" si="117"/>
        <v>1.8016830778599295E-7</v>
      </c>
      <c r="H1045" s="8">
        <f t="shared" si="112"/>
        <v>0</v>
      </c>
      <c r="I1045" s="8">
        <v>0</v>
      </c>
      <c r="J1045" s="8">
        <v>0</v>
      </c>
      <c r="K1045" s="8">
        <f t="shared" si="113"/>
        <v>0</v>
      </c>
      <c r="L1045" s="8">
        <f t="shared" si="114"/>
        <v>-9.759116671741285E-10</v>
      </c>
      <c r="M1045" s="8">
        <f>G1045*$C$10*$B$8</f>
        <v>9.759116671741285E-10</v>
      </c>
      <c r="N1045" s="8">
        <f t="shared" si="115"/>
        <v>1.8114421945316707E-7</v>
      </c>
      <c r="O1045" s="8">
        <f t="shared" si="118"/>
        <v>1148696.0621282384</v>
      </c>
      <c r="P1045" s="2">
        <f t="shared" si="116"/>
        <v>1</v>
      </c>
    </row>
    <row r="1046" spans="5:16" x14ac:dyDescent="0.3">
      <c r="E1046" s="7">
        <v>1041</v>
      </c>
      <c r="F1046" s="10">
        <f>DATE(YEAR(F1045),MONTH(F1045)+IF($B$9="Monthly",1,0),DAY(F1045)+IF($B$9="Biweekly",14,0))</f>
        <v>76915</v>
      </c>
      <c r="G1046" s="8">
        <f t="shared" si="117"/>
        <v>1.8114421945316707E-7</v>
      </c>
      <c r="H1046" s="8">
        <f t="shared" si="112"/>
        <v>0</v>
      </c>
      <c r="I1046" s="8">
        <v>0</v>
      </c>
      <c r="J1046" s="8">
        <v>0</v>
      </c>
      <c r="K1046" s="8">
        <f t="shared" si="113"/>
        <v>0</v>
      </c>
      <c r="L1046" s="8">
        <f t="shared" si="114"/>
        <v>-9.8119785537132152E-10</v>
      </c>
      <c r="M1046" s="8">
        <f>G1046*$C$10*$B$8</f>
        <v>9.8119785537132152E-10</v>
      </c>
      <c r="N1046" s="8">
        <f t="shared" si="115"/>
        <v>1.821254173085384E-7</v>
      </c>
      <c r="O1046" s="8">
        <f t="shared" si="118"/>
        <v>1148696.0621282393</v>
      </c>
      <c r="P1046" s="2">
        <f t="shared" si="116"/>
        <v>1</v>
      </c>
    </row>
    <row r="1047" spans="5:16" x14ac:dyDescent="0.3">
      <c r="E1047" s="7">
        <v>1042</v>
      </c>
      <c r="F1047" s="10">
        <f>DATE(YEAR(F1046),MONTH(F1046)+IF($B$9="Monthly",1,0),DAY(F1046)+IF($B$9="Biweekly",14,0))</f>
        <v>76946</v>
      </c>
      <c r="G1047" s="8">
        <f t="shared" si="117"/>
        <v>1.821254173085384E-7</v>
      </c>
      <c r="H1047" s="8">
        <f t="shared" si="112"/>
        <v>0</v>
      </c>
      <c r="I1047" s="8">
        <v>0</v>
      </c>
      <c r="J1047" s="8">
        <v>0</v>
      </c>
      <c r="K1047" s="8">
        <f t="shared" si="113"/>
        <v>0</v>
      </c>
      <c r="L1047" s="8">
        <f t="shared" si="114"/>
        <v>-9.8651267708791632E-10</v>
      </c>
      <c r="M1047" s="8">
        <f>G1047*$C$10*$B$8</f>
        <v>9.8651267708791632E-10</v>
      </c>
      <c r="N1047" s="8">
        <f t="shared" si="115"/>
        <v>1.8311192998562632E-7</v>
      </c>
      <c r="O1047" s="8">
        <f t="shared" si="118"/>
        <v>1148696.0621282402</v>
      </c>
      <c r="P1047" s="2">
        <f t="shared" si="116"/>
        <v>1</v>
      </c>
    </row>
    <row r="1048" spans="5:16" x14ac:dyDescent="0.3">
      <c r="E1048" s="7">
        <v>1043</v>
      </c>
      <c r="F1048" s="10">
        <f>DATE(YEAR(F1047),MONTH(F1047)+IF($B$9="Monthly",1,0),DAY(F1047)+IF($B$9="Biweekly",14,0))</f>
        <v>76976</v>
      </c>
      <c r="G1048" s="8">
        <f t="shared" si="117"/>
        <v>1.8311192998562632E-7</v>
      </c>
      <c r="H1048" s="8">
        <f t="shared" si="112"/>
        <v>0</v>
      </c>
      <c r="I1048" s="8">
        <v>0</v>
      </c>
      <c r="J1048" s="8">
        <v>0</v>
      </c>
      <c r="K1048" s="8">
        <f t="shared" si="113"/>
        <v>0</v>
      </c>
      <c r="L1048" s="8">
        <f t="shared" si="114"/>
        <v>-9.9185628742214243E-10</v>
      </c>
      <c r="M1048" s="8">
        <f>G1048*$C$10*$B$8</f>
        <v>9.9185628742214243E-10</v>
      </c>
      <c r="N1048" s="8">
        <f t="shared" si="115"/>
        <v>1.8410378627304847E-7</v>
      </c>
      <c r="O1048" s="8">
        <f t="shared" si="118"/>
        <v>1148696.0621282412</v>
      </c>
      <c r="P1048" s="2">
        <f t="shared" si="116"/>
        <v>1</v>
      </c>
    </row>
    <row r="1049" spans="5:16" x14ac:dyDescent="0.3">
      <c r="E1049" s="7">
        <v>1044</v>
      </c>
      <c r="F1049" s="10">
        <f>DATE(YEAR(F1048),MONTH(F1048)+IF($B$9="Monthly",1,0),DAY(F1048)+IF($B$9="Biweekly",14,0))</f>
        <v>77007</v>
      </c>
      <c r="G1049" s="8">
        <f t="shared" si="117"/>
        <v>1.8410378627304847E-7</v>
      </c>
      <c r="H1049" s="8">
        <f t="shared" si="112"/>
        <v>0</v>
      </c>
      <c r="I1049" s="8">
        <v>0</v>
      </c>
      <c r="J1049" s="8">
        <v>0</v>
      </c>
      <c r="K1049" s="8">
        <f t="shared" si="113"/>
        <v>0</v>
      </c>
      <c r="L1049" s="8">
        <f t="shared" si="114"/>
        <v>-9.9722884231234585E-10</v>
      </c>
      <c r="M1049" s="8">
        <f>G1049*$C$10*$B$8</f>
        <v>9.9722884231234585E-10</v>
      </c>
      <c r="N1049" s="8">
        <f t="shared" si="115"/>
        <v>1.8510101511536082E-7</v>
      </c>
      <c r="O1049" s="8">
        <f t="shared" si="118"/>
        <v>1148696.0621282421</v>
      </c>
      <c r="P1049" s="2">
        <f t="shared" si="116"/>
        <v>1</v>
      </c>
    </row>
    <row r="1050" spans="5:16" x14ac:dyDescent="0.3">
      <c r="E1050" s="7">
        <v>1045</v>
      </c>
      <c r="F1050" s="10">
        <f>DATE(YEAR(F1049),MONTH(F1049)+IF($B$9="Monthly",1,0),DAY(F1049)+IF($B$9="Biweekly",14,0))</f>
        <v>77037</v>
      </c>
      <c r="G1050" s="8">
        <f t="shared" si="117"/>
        <v>1.8510101511536082E-7</v>
      </c>
      <c r="H1050" s="8">
        <f t="shared" si="112"/>
        <v>0</v>
      </c>
      <c r="I1050" s="8">
        <v>0</v>
      </c>
      <c r="J1050" s="8">
        <v>0</v>
      </c>
      <c r="K1050" s="8">
        <f t="shared" si="113"/>
        <v>0</v>
      </c>
      <c r="L1050" s="8">
        <f t="shared" si="114"/>
        <v>-1.0026304985415377E-9</v>
      </c>
      <c r="M1050" s="8">
        <f>G1050*$C$10*$B$8</f>
        <v>1.0026304985415377E-9</v>
      </c>
      <c r="N1050" s="8">
        <f t="shared" si="115"/>
        <v>1.8610364561390237E-7</v>
      </c>
      <c r="O1050" s="8">
        <f t="shared" si="118"/>
        <v>1148696.062128243</v>
      </c>
      <c r="P1050" s="2">
        <f t="shared" si="116"/>
        <v>1</v>
      </c>
    </row>
    <row r="1051" spans="5:16" x14ac:dyDescent="0.3">
      <c r="E1051" s="7">
        <v>1046</v>
      </c>
      <c r="F1051" s="10">
        <f>DATE(YEAR(F1050),MONTH(F1050)+IF($B$9="Monthly",1,0),DAY(F1050)+IF($B$9="Biweekly",14,0))</f>
        <v>77068</v>
      </c>
      <c r="G1051" s="8">
        <f t="shared" si="117"/>
        <v>1.8610364561390237E-7</v>
      </c>
      <c r="H1051" s="8">
        <f t="shared" si="112"/>
        <v>0</v>
      </c>
      <c r="I1051" s="8">
        <v>0</v>
      </c>
      <c r="J1051" s="8">
        <v>0</v>
      </c>
      <c r="K1051" s="8">
        <f t="shared" si="113"/>
        <v>0</v>
      </c>
      <c r="L1051" s="8">
        <f t="shared" si="114"/>
        <v>-1.0080614137419711E-9</v>
      </c>
      <c r="M1051" s="8">
        <f>G1051*$C$10*$B$8</f>
        <v>1.0080614137419711E-9</v>
      </c>
      <c r="N1051" s="8">
        <f t="shared" si="115"/>
        <v>1.8711170702764433E-7</v>
      </c>
      <c r="O1051" s="8">
        <f t="shared" si="118"/>
        <v>1148696.062128244</v>
      </c>
      <c r="P1051" s="2">
        <f t="shared" si="116"/>
        <v>1</v>
      </c>
    </row>
    <row r="1052" spans="5:16" x14ac:dyDescent="0.3">
      <c r="E1052" s="7">
        <v>1047</v>
      </c>
      <c r="F1052" s="10">
        <f>DATE(YEAR(F1051),MONTH(F1051)+IF($B$9="Monthly",1,0),DAY(F1051)+IF($B$9="Biweekly",14,0))</f>
        <v>77099</v>
      </c>
      <c r="G1052" s="8">
        <f t="shared" si="117"/>
        <v>1.8711170702764433E-7</v>
      </c>
      <c r="H1052" s="8">
        <f t="shared" si="112"/>
        <v>0</v>
      </c>
      <c r="I1052" s="8">
        <v>0</v>
      </c>
      <c r="J1052" s="8">
        <v>0</v>
      </c>
      <c r="K1052" s="8">
        <f t="shared" si="113"/>
        <v>0</v>
      </c>
      <c r="L1052" s="8">
        <f t="shared" si="114"/>
        <v>-1.0135217463997402E-9</v>
      </c>
      <c r="M1052" s="8">
        <f>G1052*$C$10*$B$8</f>
        <v>1.0135217463997402E-9</v>
      </c>
      <c r="N1052" s="8">
        <f t="shared" si="115"/>
        <v>1.8812522877404407E-7</v>
      </c>
      <c r="O1052" s="8">
        <f t="shared" si="118"/>
        <v>1148696.0621282449</v>
      </c>
      <c r="P1052" s="2">
        <f t="shared" si="116"/>
        <v>1</v>
      </c>
    </row>
    <row r="1053" spans="5:16" x14ac:dyDescent="0.3">
      <c r="E1053" s="7">
        <v>1048</v>
      </c>
      <c r="F1053" s="10">
        <f>DATE(YEAR(F1052),MONTH(F1052)+IF($B$9="Monthly",1,0),DAY(F1052)+IF($B$9="Biweekly",14,0))</f>
        <v>77127</v>
      </c>
      <c r="G1053" s="8">
        <f t="shared" si="117"/>
        <v>1.8812522877404407E-7</v>
      </c>
      <c r="H1053" s="8">
        <f t="shared" si="112"/>
        <v>0</v>
      </c>
      <c r="I1053" s="8">
        <v>0</v>
      </c>
      <c r="J1053" s="8">
        <v>0</v>
      </c>
      <c r="K1053" s="8">
        <f t="shared" si="113"/>
        <v>0</v>
      </c>
      <c r="L1053" s="8">
        <f t="shared" si="114"/>
        <v>-1.0190116558594053E-9</v>
      </c>
      <c r="M1053" s="8">
        <f>G1053*$C$10*$B$8</f>
        <v>1.0190116558594053E-9</v>
      </c>
      <c r="N1053" s="8">
        <f t="shared" si="115"/>
        <v>1.8914424042990349E-7</v>
      </c>
      <c r="O1053" s="8">
        <f t="shared" si="118"/>
        <v>1148696.0621282458</v>
      </c>
      <c r="P1053" s="2">
        <f t="shared" si="116"/>
        <v>1</v>
      </c>
    </row>
    <row r="1054" spans="5:16" x14ac:dyDescent="0.3">
      <c r="E1054" s="7">
        <v>1049</v>
      </c>
      <c r="F1054" s="10">
        <f>DATE(YEAR(F1053),MONTH(F1053)+IF($B$9="Monthly",1,0),DAY(F1053)+IF($B$9="Biweekly",14,0))</f>
        <v>77158</v>
      </c>
      <c r="G1054" s="8">
        <f t="shared" si="117"/>
        <v>1.8914424042990349E-7</v>
      </c>
      <c r="H1054" s="8">
        <f t="shared" si="112"/>
        <v>0</v>
      </c>
      <c r="I1054" s="8">
        <v>0</v>
      </c>
      <c r="J1054" s="8">
        <v>0</v>
      </c>
      <c r="K1054" s="8">
        <f t="shared" si="113"/>
        <v>0</v>
      </c>
      <c r="L1054" s="8">
        <f t="shared" si="114"/>
        <v>-1.0245313023286439E-9</v>
      </c>
      <c r="M1054" s="8">
        <f>G1054*$C$10*$B$8</f>
        <v>1.0245313023286439E-9</v>
      </c>
      <c r="N1054" s="8">
        <f t="shared" si="115"/>
        <v>1.9016877173223214E-7</v>
      </c>
      <c r="O1054" s="8">
        <f t="shared" si="118"/>
        <v>1148696.0621282468</v>
      </c>
      <c r="P1054" s="2">
        <f t="shared" si="116"/>
        <v>1</v>
      </c>
    </row>
    <row r="1055" spans="5:16" x14ac:dyDescent="0.3">
      <c r="E1055" s="7">
        <v>1050</v>
      </c>
      <c r="F1055" s="10">
        <f>DATE(YEAR(F1054),MONTH(F1054)+IF($B$9="Monthly",1,0),DAY(F1054)+IF($B$9="Biweekly",14,0))</f>
        <v>77188</v>
      </c>
      <c r="G1055" s="8">
        <f t="shared" si="117"/>
        <v>1.9016877173223214E-7</v>
      </c>
      <c r="H1055" s="8">
        <f t="shared" si="112"/>
        <v>0</v>
      </c>
      <c r="I1055" s="8">
        <v>0</v>
      </c>
      <c r="J1055" s="8">
        <v>0</v>
      </c>
      <c r="K1055" s="8">
        <f t="shared" si="113"/>
        <v>0</v>
      </c>
      <c r="L1055" s="8">
        <f t="shared" si="114"/>
        <v>-1.030080846882924E-9</v>
      </c>
      <c r="M1055" s="8">
        <f>G1055*$C$10*$B$8</f>
        <v>1.030080846882924E-9</v>
      </c>
      <c r="N1055" s="8">
        <f t="shared" si="115"/>
        <v>1.9119885257911506E-7</v>
      </c>
      <c r="O1055" s="8">
        <f t="shared" si="118"/>
        <v>1148696.0621282477</v>
      </c>
      <c r="P1055" s="2">
        <f t="shared" si="116"/>
        <v>1</v>
      </c>
    </row>
    <row r="1056" spans="5:16" x14ac:dyDescent="0.3">
      <c r="E1056" s="7">
        <v>1051</v>
      </c>
      <c r="F1056" s="10">
        <f>DATE(YEAR(F1055),MONTH(F1055)+IF($B$9="Monthly",1,0),DAY(F1055)+IF($B$9="Biweekly",14,0))</f>
        <v>77219</v>
      </c>
      <c r="G1056" s="8">
        <f t="shared" si="117"/>
        <v>1.9119885257911506E-7</v>
      </c>
      <c r="H1056" s="8">
        <f t="shared" si="112"/>
        <v>0</v>
      </c>
      <c r="I1056" s="8">
        <v>0</v>
      </c>
      <c r="J1056" s="8">
        <v>0</v>
      </c>
      <c r="K1056" s="8">
        <f t="shared" si="113"/>
        <v>0</v>
      </c>
      <c r="L1056" s="8">
        <f t="shared" si="114"/>
        <v>-1.0356604514702067E-9</v>
      </c>
      <c r="M1056" s="8">
        <f>G1056*$C$10*$B$8</f>
        <v>1.0356604514702067E-9</v>
      </c>
      <c r="N1056" s="8">
        <f t="shared" si="115"/>
        <v>1.9223451303058526E-7</v>
      </c>
      <c r="O1056" s="8">
        <f t="shared" si="118"/>
        <v>1148696.0621282486</v>
      </c>
      <c r="P1056" s="2">
        <f t="shared" si="116"/>
        <v>1</v>
      </c>
    </row>
    <row r="1057" spans="5:16" x14ac:dyDescent="0.3">
      <c r="E1057" s="7">
        <v>1052</v>
      </c>
      <c r="F1057" s="10">
        <f>DATE(YEAR(F1056),MONTH(F1056)+IF($B$9="Monthly",1,0),DAY(F1056)+IF($B$9="Biweekly",14,0))</f>
        <v>77249</v>
      </c>
      <c r="G1057" s="8">
        <f t="shared" si="117"/>
        <v>1.9223451303058526E-7</v>
      </c>
      <c r="H1057" s="8">
        <f t="shared" si="112"/>
        <v>0</v>
      </c>
      <c r="I1057" s="8">
        <v>0</v>
      </c>
      <c r="J1057" s="8">
        <v>0</v>
      </c>
      <c r="K1057" s="8">
        <f t="shared" si="113"/>
        <v>0</v>
      </c>
      <c r="L1057" s="8">
        <f t="shared" si="114"/>
        <v>-1.0412702789156701E-9</v>
      </c>
      <c r="M1057" s="8">
        <f>G1057*$C$10*$B$8</f>
        <v>1.0412702789156701E-9</v>
      </c>
      <c r="N1057" s="8">
        <f t="shared" si="115"/>
        <v>1.9327578330950091E-7</v>
      </c>
      <c r="O1057" s="8">
        <f t="shared" si="118"/>
        <v>1148696.0621282496</v>
      </c>
      <c r="P1057" s="2">
        <f t="shared" si="116"/>
        <v>1</v>
      </c>
    </row>
    <row r="1058" spans="5:16" x14ac:dyDescent="0.3">
      <c r="E1058" s="7">
        <v>1053</v>
      </c>
      <c r="F1058" s="10">
        <f>DATE(YEAR(F1057),MONTH(F1057)+IF($B$9="Monthly",1,0),DAY(F1057)+IF($B$9="Biweekly",14,0))</f>
        <v>77280</v>
      </c>
      <c r="G1058" s="8">
        <f t="shared" si="117"/>
        <v>1.9327578330950091E-7</v>
      </c>
      <c r="H1058" s="8">
        <f t="shared" si="112"/>
        <v>0</v>
      </c>
      <c r="I1058" s="8">
        <v>0</v>
      </c>
      <c r="J1058" s="8">
        <v>0</v>
      </c>
      <c r="K1058" s="8">
        <f t="shared" si="113"/>
        <v>0</v>
      </c>
      <c r="L1058" s="8">
        <f t="shared" si="114"/>
        <v>-1.0469104929264632E-9</v>
      </c>
      <c r="M1058" s="8">
        <f>G1058*$C$10*$B$8</f>
        <v>1.0469104929264632E-9</v>
      </c>
      <c r="N1058" s="8">
        <f t="shared" si="115"/>
        <v>1.9432269380242738E-7</v>
      </c>
      <c r="O1058" s="8">
        <f t="shared" si="118"/>
        <v>1148696.0621282505</v>
      </c>
      <c r="P1058" s="2">
        <f t="shared" si="116"/>
        <v>1</v>
      </c>
    </row>
    <row r="1059" spans="5:16" x14ac:dyDescent="0.3">
      <c r="E1059" s="7">
        <v>1054</v>
      </c>
      <c r="F1059" s="10">
        <f>DATE(YEAR(F1058),MONTH(F1058)+IF($B$9="Monthly",1,0),DAY(F1058)+IF($B$9="Biweekly",14,0))</f>
        <v>77311</v>
      </c>
      <c r="G1059" s="8">
        <f t="shared" si="117"/>
        <v>1.9432269380242738E-7</v>
      </c>
      <c r="H1059" s="8">
        <f t="shared" si="112"/>
        <v>0</v>
      </c>
      <c r="I1059" s="8">
        <v>0</v>
      </c>
      <c r="J1059" s="8">
        <v>0</v>
      </c>
      <c r="K1059" s="8">
        <f t="shared" si="113"/>
        <v>0</v>
      </c>
      <c r="L1059" s="8">
        <f t="shared" si="114"/>
        <v>-1.0525812580964816E-9</v>
      </c>
      <c r="M1059" s="8">
        <f>G1059*$C$10*$B$8</f>
        <v>1.0525812580964816E-9</v>
      </c>
      <c r="N1059" s="8">
        <f t="shared" si="115"/>
        <v>1.9537527506052387E-7</v>
      </c>
      <c r="O1059" s="8">
        <f t="shared" si="118"/>
        <v>1148696.0621282517</v>
      </c>
      <c r="P1059" s="2">
        <f t="shared" si="116"/>
        <v>1</v>
      </c>
    </row>
    <row r="1060" spans="5:16" x14ac:dyDescent="0.3">
      <c r="E1060" s="7">
        <v>1055</v>
      </c>
      <c r="F1060" s="10">
        <f>DATE(YEAR(F1059),MONTH(F1059)+IF($B$9="Monthly",1,0),DAY(F1059)+IF($B$9="Biweekly",14,0))</f>
        <v>77341</v>
      </c>
      <c r="G1060" s="8">
        <f t="shared" si="117"/>
        <v>1.9537527506052387E-7</v>
      </c>
      <c r="H1060" s="8">
        <f t="shared" si="112"/>
        <v>0</v>
      </c>
      <c r="I1060" s="8">
        <v>0</v>
      </c>
      <c r="J1060" s="8">
        <v>0</v>
      </c>
      <c r="K1060" s="8">
        <f t="shared" si="113"/>
        <v>0</v>
      </c>
      <c r="L1060" s="8">
        <f t="shared" si="114"/>
        <v>-1.0582827399111709E-9</v>
      </c>
      <c r="M1060" s="8">
        <f>G1060*$C$10*$B$8</f>
        <v>1.0582827399111709E-9</v>
      </c>
      <c r="N1060" s="8">
        <f t="shared" si="115"/>
        <v>1.9643355780043505E-7</v>
      </c>
      <c r="O1060" s="8">
        <f t="shared" si="118"/>
        <v>1148696.0621282528</v>
      </c>
      <c r="P1060" s="2">
        <f t="shared" si="116"/>
        <v>1</v>
      </c>
    </row>
    <row r="1061" spans="5:16" x14ac:dyDescent="0.3">
      <c r="E1061" s="7">
        <v>1056</v>
      </c>
      <c r="F1061" s="10">
        <f>DATE(YEAR(F1060),MONTH(F1060)+IF($B$9="Monthly",1,0),DAY(F1060)+IF($B$9="Biweekly",14,0))</f>
        <v>77372</v>
      </c>
      <c r="G1061" s="8">
        <f t="shared" si="117"/>
        <v>1.9643355780043505E-7</v>
      </c>
      <c r="H1061" s="8">
        <f t="shared" si="112"/>
        <v>0</v>
      </c>
      <c r="I1061" s="8">
        <v>0</v>
      </c>
      <c r="J1061" s="8">
        <v>0</v>
      </c>
      <c r="K1061" s="8">
        <f t="shared" si="113"/>
        <v>0</v>
      </c>
      <c r="L1061" s="8">
        <f t="shared" si="114"/>
        <v>-1.0640151047523566E-9</v>
      </c>
      <c r="M1061" s="8">
        <f>G1061*$C$10*$B$8</f>
        <v>1.0640151047523566E-9</v>
      </c>
      <c r="N1061" s="8">
        <f t="shared" si="115"/>
        <v>1.9749757290518742E-7</v>
      </c>
      <c r="O1061" s="8">
        <f t="shared" si="118"/>
        <v>1148696.062128254</v>
      </c>
      <c r="P1061" s="2">
        <f t="shared" si="116"/>
        <v>1</v>
      </c>
    </row>
    <row r="1062" spans="5:16" x14ac:dyDescent="0.3">
      <c r="E1062" s="7">
        <v>1057</v>
      </c>
      <c r="F1062" s="10">
        <f>DATE(YEAR(F1061),MONTH(F1061)+IF($B$9="Monthly",1,0),DAY(F1061)+IF($B$9="Biweekly",14,0))</f>
        <v>77402</v>
      </c>
      <c r="G1062" s="8">
        <f t="shared" si="117"/>
        <v>1.9749757290518742E-7</v>
      </c>
      <c r="H1062" s="8">
        <f t="shared" si="112"/>
        <v>0</v>
      </c>
      <c r="I1062" s="8">
        <v>0</v>
      </c>
      <c r="J1062" s="8">
        <v>0</v>
      </c>
      <c r="K1062" s="8">
        <f t="shared" si="113"/>
        <v>0</v>
      </c>
      <c r="L1062" s="8">
        <f t="shared" si="114"/>
        <v>-1.0697785199030985E-9</v>
      </c>
      <c r="M1062" s="8">
        <f>G1062*$C$10*$B$8</f>
        <v>1.0697785199030985E-9</v>
      </c>
      <c r="N1062" s="8">
        <f t="shared" si="115"/>
        <v>1.9856735142509051E-7</v>
      </c>
      <c r="O1062" s="8">
        <f t="shared" si="118"/>
        <v>1148696.0621282551</v>
      </c>
      <c r="P1062" s="2">
        <f t="shared" si="116"/>
        <v>1</v>
      </c>
    </row>
    <row r="1063" spans="5:16" x14ac:dyDescent="0.3">
      <c r="E1063" s="7">
        <v>1058</v>
      </c>
      <c r="F1063" s="10">
        <f>DATE(YEAR(F1062),MONTH(F1062)+IF($B$9="Monthly",1,0),DAY(F1062)+IF($B$9="Biweekly",14,0))</f>
        <v>77433</v>
      </c>
      <c r="G1063" s="8">
        <f t="shared" si="117"/>
        <v>1.9856735142509051E-7</v>
      </c>
      <c r="H1063" s="8">
        <f t="shared" si="112"/>
        <v>0</v>
      </c>
      <c r="I1063" s="8">
        <v>0</v>
      </c>
      <c r="J1063" s="8">
        <v>0</v>
      </c>
      <c r="K1063" s="8">
        <f t="shared" si="113"/>
        <v>0</v>
      </c>
      <c r="L1063" s="8">
        <f t="shared" si="114"/>
        <v>-1.0755731535525737E-9</v>
      </c>
      <c r="M1063" s="8">
        <f>G1063*$C$10*$B$8</f>
        <v>1.0755731535525737E-9</v>
      </c>
      <c r="N1063" s="8">
        <f t="shared" si="115"/>
        <v>1.9964292457864309E-7</v>
      </c>
      <c r="O1063" s="8">
        <f t="shared" si="118"/>
        <v>1148696.0621282563</v>
      </c>
      <c r="P1063" s="2">
        <f t="shared" si="116"/>
        <v>1</v>
      </c>
    </row>
    <row r="1064" spans="5:16" x14ac:dyDescent="0.3">
      <c r="E1064" s="7">
        <v>1059</v>
      </c>
      <c r="F1064" s="10">
        <f>DATE(YEAR(F1063),MONTH(F1063)+IF($B$9="Monthly",1,0),DAY(F1063)+IF($B$9="Biweekly",14,0))</f>
        <v>77464</v>
      </c>
      <c r="G1064" s="8">
        <f t="shared" si="117"/>
        <v>1.9964292457864309E-7</v>
      </c>
      <c r="H1064" s="8">
        <f t="shared" si="112"/>
        <v>0</v>
      </c>
      <c r="I1064" s="8">
        <v>0</v>
      </c>
      <c r="J1064" s="8">
        <v>0</v>
      </c>
      <c r="K1064" s="8">
        <f t="shared" si="113"/>
        <v>0</v>
      </c>
      <c r="L1064" s="8">
        <f t="shared" si="114"/>
        <v>-1.0813991748009834E-9</v>
      </c>
      <c r="M1064" s="8">
        <f>G1064*$C$10*$B$8</f>
        <v>1.0813991748009834E-9</v>
      </c>
      <c r="N1064" s="8">
        <f t="shared" si="115"/>
        <v>2.0072432375344406E-7</v>
      </c>
      <c r="O1064" s="8">
        <f t="shared" si="118"/>
        <v>1148696.0621282575</v>
      </c>
      <c r="P1064" s="2">
        <f t="shared" si="116"/>
        <v>1</v>
      </c>
    </row>
    <row r="1065" spans="5:16" x14ac:dyDescent="0.3">
      <c r="E1065" s="7">
        <v>1060</v>
      </c>
      <c r="F1065" s="10">
        <f>DATE(YEAR(F1064),MONTH(F1064)+IF($B$9="Monthly",1,0),DAY(F1064)+IF($B$9="Biweekly",14,0))</f>
        <v>77493</v>
      </c>
      <c r="G1065" s="8">
        <f t="shared" si="117"/>
        <v>2.0072432375344406E-7</v>
      </c>
      <c r="H1065" s="8">
        <f t="shared" si="112"/>
        <v>0</v>
      </c>
      <c r="I1065" s="8">
        <v>0</v>
      </c>
      <c r="J1065" s="8">
        <v>0</v>
      </c>
      <c r="K1065" s="8">
        <f t="shared" si="113"/>
        <v>0</v>
      </c>
      <c r="L1065" s="8">
        <f t="shared" si="114"/>
        <v>-1.0872567536644887E-9</v>
      </c>
      <c r="M1065" s="8">
        <f>G1065*$C$10*$B$8</f>
        <v>1.0872567536644887E-9</v>
      </c>
      <c r="N1065" s="8">
        <f t="shared" si="115"/>
        <v>2.0181158050710856E-7</v>
      </c>
      <c r="O1065" s="8">
        <f t="shared" si="118"/>
        <v>1148696.0621282586</v>
      </c>
      <c r="P1065" s="2">
        <f t="shared" si="116"/>
        <v>1</v>
      </c>
    </row>
    <row r="1066" spans="5:16" x14ac:dyDescent="0.3">
      <c r="E1066" s="7">
        <v>1061</v>
      </c>
      <c r="F1066" s="10">
        <f>DATE(YEAR(F1065),MONTH(F1065)+IF($B$9="Monthly",1,0),DAY(F1065)+IF($B$9="Biweekly",14,0))</f>
        <v>77524</v>
      </c>
      <c r="G1066" s="8">
        <f t="shared" si="117"/>
        <v>2.0181158050710856E-7</v>
      </c>
      <c r="H1066" s="8">
        <f t="shared" si="112"/>
        <v>0</v>
      </c>
      <c r="I1066" s="8">
        <v>0</v>
      </c>
      <c r="J1066" s="8">
        <v>0</v>
      </c>
      <c r="K1066" s="8">
        <f t="shared" si="113"/>
        <v>0</v>
      </c>
      <c r="L1066" s="8">
        <f t="shared" si="114"/>
        <v>-1.0931460610801712E-9</v>
      </c>
      <c r="M1066" s="8">
        <f>G1066*$C$10*$B$8</f>
        <v>1.0931460610801712E-9</v>
      </c>
      <c r="N1066" s="8">
        <f t="shared" si="115"/>
        <v>2.0290472656818874E-7</v>
      </c>
      <c r="O1066" s="8">
        <f t="shared" si="118"/>
        <v>1148696.0621282598</v>
      </c>
      <c r="P1066" s="2">
        <f t="shared" si="116"/>
        <v>1</v>
      </c>
    </row>
    <row r="1067" spans="5:16" x14ac:dyDescent="0.3">
      <c r="E1067" s="7">
        <v>1062</v>
      </c>
      <c r="F1067" s="10">
        <f>DATE(YEAR(F1066),MONTH(F1066)+IF($B$9="Monthly",1,0),DAY(F1066)+IF($B$9="Biweekly",14,0))</f>
        <v>77554</v>
      </c>
      <c r="G1067" s="8">
        <f t="shared" si="117"/>
        <v>2.0290472656818874E-7</v>
      </c>
      <c r="H1067" s="8">
        <f t="shared" si="112"/>
        <v>0</v>
      </c>
      <c r="I1067" s="8">
        <v>0</v>
      </c>
      <c r="J1067" s="8">
        <v>0</v>
      </c>
      <c r="K1067" s="8">
        <f t="shared" si="113"/>
        <v>0</v>
      </c>
      <c r="L1067" s="8">
        <f t="shared" si="114"/>
        <v>-1.0990672689110224E-9</v>
      </c>
      <c r="M1067" s="8">
        <f>G1067*$C$10*$B$8</f>
        <v>1.0990672689110224E-9</v>
      </c>
      <c r="N1067" s="8">
        <f t="shared" si="115"/>
        <v>2.0400379383709976E-7</v>
      </c>
      <c r="O1067" s="8">
        <f t="shared" si="118"/>
        <v>1148696.062128261</v>
      </c>
      <c r="P1067" s="2">
        <f t="shared" si="116"/>
        <v>1</v>
      </c>
    </row>
    <row r="1068" spans="5:16" x14ac:dyDescent="0.3">
      <c r="E1068" s="7">
        <v>1063</v>
      </c>
      <c r="F1068" s="10">
        <f>DATE(YEAR(F1067),MONTH(F1067)+IF($B$9="Monthly",1,0),DAY(F1067)+IF($B$9="Biweekly",14,0))</f>
        <v>77585</v>
      </c>
      <c r="G1068" s="8">
        <f t="shared" si="117"/>
        <v>2.0400379383709976E-7</v>
      </c>
      <c r="H1068" s="8">
        <f t="shared" si="112"/>
        <v>0</v>
      </c>
      <c r="I1068" s="8">
        <v>0</v>
      </c>
      <c r="J1068" s="8">
        <v>0</v>
      </c>
      <c r="K1068" s="8">
        <f t="shared" si="113"/>
        <v>0</v>
      </c>
      <c r="L1068" s="8">
        <f t="shared" si="114"/>
        <v>-1.105020549950957E-9</v>
      </c>
      <c r="M1068" s="8">
        <f>G1068*$C$10*$B$8</f>
        <v>1.105020549950957E-9</v>
      </c>
      <c r="N1068" s="8">
        <f t="shared" si="115"/>
        <v>2.0510881438705073E-7</v>
      </c>
      <c r="O1068" s="8">
        <f t="shared" si="118"/>
        <v>1148696.0621282621</v>
      </c>
      <c r="P1068" s="2">
        <f t="shared" si="116"/>
        <v>1</v>
      </c>
    </row>
    <row r="1069" spans="5:16" x14ac:dyDescent="0.3">
      <c r="E1069" s="7">
        <v>1064</v>
      </c>
      <c r="F1069" s="10">
        <f>DATE(YEAR(F1068),MONTH(F1068)+IF($B$9="Monthly",1,0),DAY(F1068)+IF($B$9="Biweekly",14,0))</f>
        <v>77615</v>
      </c>
      <c r="G1069" s="8">
        <f t="shared" si="117"/>
        <v>2.0510881438705073E-7</v>
      </c>
      <c r="H1069" s="8">
        <f t="shared" si="112"/>
        <v>0</v>
      </c>
      <c r="I1069" s="8">
        <v>0</v>
      </c>
      <c r="J1069" s="8">
        <v>0</v>
      </c>
      <c r="K1069" s="8">
        <f t="shared" si="113"/>
        <v>0</v>
      </c>
      <c r="L1069" s="8">
        <f t="shared" si="114"/>
        <v>-1.1110060779298581E-9</v>
      </c>
      <c r="M1069" s="8">
        <f>G1069*$C$10*$B$8</f>
        <v>1.1110060779298581E-9</v>
      </c>
      <c r="N1069" s="8">
        <f t="shared" si="115"/>
        <v>2.0621982046498057E-7</v>
      </c>
      <c r="O1069" s="8">
        <f t="shared" si="118"/>
        <v>1148696.0621282633</v>
      </c>
      <c r="P1069" s="2">
        <f t="shared" si="116"/>
        <v>1</v>
      </c>
    </row>
    <row r="1070" spans="5:16" x14ac:dyDescent="0.3">
      <c r="E1070" s="7">
        <v>1065</v>
      </c>
      <c r="F1070" s="10">
        <f>DATE(YEAR(F1069),MONTH(F1069)+IF($B$9="Monthly",1,0),DAY(F1069)+IF($B$9="Biweekly",14,0))</f>
        <v>77646</v>
      </c>
      <c r="G1070" s="8">
        <f t="shared" si="117"/>
        <v>2.0621982046498057E-7</v>
      </c>
      <c r="H1070" s="8">
        <f t="shared" si="112"/>
        <v>0</v>
      </c>
      <c r="I1070" s="8">
        <v>0</v>
      </c>
      <c r="J1070" s="8">
        <v>0</v>
      </c>
      <c r="K1070" s="8">
        <f t="shared" si="113"/>
        <v>0</v>
      </c>
      <c r="L1070" s="8">
        <f t="shared" si="114"/>
        <v>-1.1170240275186446E-9</v>
      </c>
      <c r="M1070" s="8">
        <f>G1070*$C$10*$B$8</f>
        <v>1.1170240275186446E-9</v>
      </c>
      <c r="N1070" s="8">
        <f t="shared" si="115"/>
        <v>2.0733684449249922E-7</v>
      </c>
      <c r="O1070" s="8">
        <f t="shared" si="118"/>
        <v>1148696.0621282645</v>
      </c>
      <c r="P1070" s="2">
        <f t="shared" si="116"/>
        <v>1</v>
      </c>
    </row>
    <row r="1071" spans="5:16" x14ac:dyDescent="0.3">
      <c r="E1071" s="7">
        <v>1066</v>
      </c>
      <c r="F1071" s="10">
        <f>DATE(YEAR(F1070),MONTH(F1070)+IF($B$9="Monthly",1,0),DAY(F1070)+IF($B$9="Biweekly",14,0))</f>
        <v>77677</v>
      </c>
      <c r="G1071" s="8">
        <f t="shared" si="117"/>
        <v>2.0733684449249922E-7</v>
      </c>
      <c r="H1071" s="8">
        <f t="shared" si="112"/>
        <v>0</v>
      </c>
      <c r="I1071" s="8">
        <v>0</v>
      </c>
      <c r="J1071" s="8">
        <v>0</v>
      </c>
      <c r="K1071" s="8">
        <f t="shared" si="113"/>
        <v>0</v>
      </c>
      <c r="L1071" s="8">
        <f t="shared" si="114"/>
        <v>-1.1230745743343708E-9</v>
      </c>
      <c r="M1071" s="8">
        <f>G1071*$C$10*$B$8</f>
        <v>1.1230745743343708E-9</v>
      </c>
      <c r="N1071" s="8">
        <f t="shared" si="115"/>
        <v>2.084599190668336E-7</v>
      </c>
      <c r="O1071" s="8">
        <f t="shared" si="118"/>
        <v>1148696.0621282656</v>
      </c>
      <c r="P1071" s="2">
        <f t="shared" si="116"/>
        <v>1</v>
      </c>
    </row>
    <row r="1072" spans="5:16" x14ac:dyDescent="0.3">
      <c r="E1072" s="7">
        <v>1067</v>
      </c>
      <c r="F1072" s="10">
        <f>DATE(YEAR(F1071),MONTH(F1071)+IF($B$9="Monthly",1,0),DAY(F1071)+IF($B$9="Biweekly",14,0))</f>
        <v>77707</v>
      </c>
      <c r="G1072" s="8">
        <f t="shared" si="117"/>
        <v>2.084599190668336E-7</v>
      </c>
      <c r="H1072" s="8">
        <f t="shared" si="112"/>
        <v>0</v>
      </c>
      <c r="I1072" s="8">
        <v>0</v>
      </c>
      <c r="J1072" s="8">
        <v>0</v>
      </c>
      <c r="K1072" s="8">
        <f t="shared" si="113"/>
        <v>0</v>
      </c>
      <c r="L1072" s="8">
        <f t="shared" si="114"/>
        <v>-1.1291578949453485E-9</v>
      </c>
      <c r="M1072" s="8">
        <f>G1072*$C$10*$B$8</f>
        <v>1.1291578949453485E-9</v>
      </c>
      <c r="N1072" s="8">
        <f t="shared" si="115"/>
        <v>2.0958907696177893E-7</v>
      </c>
      <c r="O1072" s="8">
        <f t="shared" si="118"/>
        <v>1148696.0621282668</v>
      </c>
      <c r="P1072" s="2">
        <f t="shared" si="116"/>
        <v>1</v>
      </c>
    </row>
    <row r="1073" spans="5:16" x14ac:dyDescent="0.3">
      <c r="E1073" s="7">
        <v>1068</v>
      </c>
      <c r="F1073" s="10">
        <f>DATE(YEAR(F1072),MONTH(F1072)+IF($B$9="Monthly",1,0),DAY(F1072)+IF($B$9="Biweekly",14,0))</f>
        <v>77738</v>
      </c>
      <c r="G1073" s="8">
        <f t="shared" si="117"/>
        <v>2.0958907696177893E-7</v>
      </c>
      <c r="H1073" s="8">
        <f t="shared" si="112"/>
        <v>0</v>
      </c>
      <c r="I1073" s="8">
        <v>0</v>
      </c>
      <c r="J1073" s="8">
        <v>0</v>
      </c>
      <c r="K1073" s="8">
        <f t="shared" si="113"/>
        <v>0</v>
      </c>
      <c r="L1073" s="8">
        <f t="shared" si="114"/>
        <v>-1.1352741668763025E-9</v>
      </c>
      <c r="M1073" s="8">
        <f>G1073*$C$10*$B$8</f>
        <v>1.1352741668763025E-9</v>
      </c>
      <c r="N1073" s="8">
        <f t="shared" si="115"/>
        <v>2.1072435112865523E-7</v>
      </c>
      <c r="O1073" s="8">
        <f t="shared" si="118"/>
        <v>1148696.0621282679</v>
      </c>
      <c r="P1073" s="2">
        <f t="shared" si="116"/>
        <v>1</v>
      </c>
    </row>
    <row r="1074" spans="5:16" x14ac:dyDescent="0.3">
      <c r="E1074" s="7">
        <v>1069</v>
      </c>
      <c r="F1074" s="10">
        <f>DATE(YEAR(F1073),MONTH(F1073)+IF($B$9="Monthly",1,0),DAY(F1073)+IF($B$9="Biweekly",14,0))</f>
        <v>77768</v>
      </c>
      <c r="G1074" s="8">
        <f t="shared" si="117"/>
        <v>2.1072435112865523E-7</v>
      </c>
      <c r="H1074" s="8">
        <f t="shared" si="112"/>
        <v>0</v>
      </c>
      <c r="I1074" s="8">
        <v>0</v>
      </c>
      <c r="J1074" s="8">
        <v>0</v>
      </c>
      <c r="K1074" s="8">
        <f t="shared" si="113"/>
        <v>0</v>
      </c>
      <c r="L1074" s="8">
        <f t="shared" si="114"/>
        <v>-1.1414235686135493E-9</v>
      </c>
      <c r="M1074" s="8">
        <f>G1074*$C$10*$B$8</f>
        <v>1.1414235686135493E-9</v>
      </c>
      <c r="N1074" s="8">
        <f t="shared" si="115"/>
        <v>2.1186577469726879E-7</v>
      </c>
      <c r="O1074" s="8">
        <f t="shared" si="118"/>
        <v>1148696.0621282691</v>
      </c>
      <c r="P1074" s="2">
        <f t="shared" si="116"/>
        <v>1</v>
      </c>
    </row>
    <row r="1075" spans="5:16" x14ac:dyDescent="0.3">
      <c r="E1075" s="7">
        <v>1070</v>
      </c>
      <c r="F1075" s="10">
        <f>DATE(YEAR(F1074),MONTH(F1074)+IF($B$9="Monthly",1,0),DAY(F1074)+IF($B$9="Biweekly",14,0))</f>
        <v>77799</v>
      </c>
      <c r="G1075" s="8">
        <f t="shared" si="117"/>
        <v>2.1186577469726879E-7</v>
      </c>
      <c r="H1075" s="8">
        <f t="shared" si="112"/>
        <v>0</v>
      </c>
      <c r="I1075" s="8">
        <v>0</v>
      </c>
      <c r="J1075" s="8">
        <v>0</v>
      </c>
      <c r="K1075" s="8">
        <f t="shared" si="113"/>
        <v>0</v>
      </c>
      <c r="L1075" s="8">
        <f t="shared" si="114"/>
        <v>-1.1476062796102059E-9</v>
      </c>
      <c r="M1075" s="8">
        <f>G1075*$C$10*$B$8</f>
        <v>1.1476062796102059E-9</v>
      </c>
      <c r="N1075" s="8">
        <f t="shared" si="115"/>
        <v>2.13013380976879E-7</v>
      </c>
      <c r="O1075" s="8">
        <f t="shared" si="118"/>
        <v>1148696.0621282703</v>
      </c>
      <c r="P1075" s="2">
        <f t="shared" si="116"/>
        <v>1</v>
      </c>
    </row>
    <row r="1076" spans="5:16" x14ac:dyDescent="0.3">
      <c r="E1076" s="7">
        <v>1071</v>
      </c>
      <c r="F1076" s="10">
        <f>DATE(YEAR(F1075),MONTH(F1075)+IF($B$9="Monthly",1,0),DAY(F1075)+IF($B$9="Biweekly",14,0))</f>
        <v>77830</v>
      </c>
      <c r="G1076" s="8">
        <f t="shared" si="117"/>
        <v>2.13013380976879E-7</v>
      </c>
      <c r="H1076" s="8">
        <f t="shared" si="112"/>
        <v>0</v>
      </c>
      <c r="I1076" s="8">
        <v>0</v>
      </c>
      <c r="J1076" s="8">
        <v>0</v>
      </c>
      <c r="K1076" s="8">
        <f t="shared" si="113"/>
        <v>0</v>
      </c>
      <c r="L1076" s="8">
        <f t="shared" si="114"/>
        <v>-1.1538224802914279E-9</v>
      </c>
      <c r="M1076" s="8">
        <f>G1076*$C$10*$B$8</f>
        <v>1.1538224802914279E-9</v>
      </c>
      <c r="N1076" s="8">
        <f t="shared" si="115"/>
        <v>2.1416720345717043E-7</v>
      </c>
      <c r="O1076" s="8">
        <f t="shared" si="118"/>
        <v>1148696.0621282714</v>
      </c>
      <c r="P1076" s="2">
        <f t="shared" si="116"/>
        <v>1</v>
      </c>
    </row>
    <row r="1077" spans="5:16" x14ac:dyDescent="0.3">
      <c r="E1077" s="7">
        <v>1072</v>
      </c>
      <c r="F1077" s="10">
        <f>DATE(YEAR(F1076),MONTH(F1076)+IF($B$9="Monthly",1,0),DAY(F1076)+IF($B$9="Biweekly",14,0))</f>
        <v>77858</v>
      </c>
      <c r="G1077" s="8">
        <f t="shared" si="117"/>
        <v>2.1416720345717043E-7</v>
      </c>
      <c r="H1077" s="8">
        <f t="shared" si="112"/>
        <v>0</v>
      </c>
      <c r="I1077" s="8">
        <v>0</v>
      </c>
      <c r="J1077" s="8">
        <v>0</v>
      </c>
      <c r="K1077" s="8">
        <f t="shared" si="113"/>
        <v>0</v>
      </c>
      <c r="L1077" s="8">
        <f t="shared" si="114"/>
        <v>-1.1600723520596731E-9</v>
      </c>
      <c r="M1077" s="8">
        <f>G1077*$C$10*$B$8</f>
        <v>1.1600723520596731E-9</v>
      </c>
      <c r="N1077" s="8">
        <f t="shared" si="115"/>
        <v>2.153272758092301E-7</v>
      </c>
      <c r="O1077" s="8">
        <f t="shared" si="118"/>
        <v>1148696.0621282726</v>
      </c>
      <c r="P1077" s="2">
        <f t="shared" si="116"/>
        <v>1</v>
      </c>
    </row>
    <row r="1078" spans="5:16" x14ac:dyDescent="0.3">
      <c r="E1078" s="7">
        <v>1073</v>
      </c>
      <c r="F1078" s="10">
        <f>DATE(YEAR(F1077),MONTH(F1077)+IF($B$9="Monthly",1,0),DAY(F1077)+IF($B$9="Biweekly",14,0))</f>
        <v>77889</v>
      </c>
      <c r="G1078" s="8">
        <f t="shared" si="117"/>
        <v>2.153272758092301E-7</v>
      </c>
      <c r="H1078" s="8">
        <f t="shared" si="112"/>
        <v>0</v>
      </c>
      <c r="I1078" s="8">
        <v>0</v>
      </c>
      <c r="J1078" s="8">
        <v>0</v>
      </c>
      <c r="K1078" s="8">
        <f t="shared" si="113"/>
        <v>0</v>
      </c>
      <c r="L1078" s="8">
        <f t="shared" si="114"/>
        <v>-1.1663560772999965E-9</v>
      </c>
      <c r="M1078" s="8">
        <f>G1078*$C$10*$B$8</f>
        <v>1.1663560772999965E-9</v>
      </c>
      <c r="N1078" s="8">
        <f t="shared" si="115"/>
        <v>2.1649363188653011E-7</v>
      </c>
      <c r="O1078" s="8">
        <f t="shared" si="118"/>
        <v>1148696.0621282738</v>
      </c>
      <c r="P1078" s="2">
        <f t="shared" si="116"/>
        <v>1</v>
      </c>
    </row>
    <row r="1079" spans="5:16" x14ac:dyDescent="0.3">
      <c r="E1079" s="7">
        <v>1074</v>
      </c>
      <c r="F1079" s="10">
        <f>DATE(YEAR(F1078),MONTH(F1078)+IF($B$9="Monthly",1,0),DAY(F1078)+IF($B$9="Biweekly",14,0))</f>
        <v>77919</v>
      </c>
      <c r="G1079" s="8">
        <f t="shared" si="117"/>
        <v>2.1649363188653011E-7</v>
      </c>
      <c r="H1079" s="8">
        <f t="shared" si="112"/>
        <v>0</v>
      </c>
      <c r="I1079" s="8">
        <v>0</v>
      </c>
      <c r="J1079" s="8">
        <v>0</v>
      </c>
      <c r="K1079" s="8">
        <f t="shared" si="113"/>
        <v>0</v>
      </c>
      <c r="L1079" s="8">
        <f t="shared" si="114"/>
        <v>-1.1726738393853713E-9</v>
      </c>
      <c r="M1079" s="8">
        <f>G1079*$C$10*$B$8</f>
        <v>1.1726738393853713E-9</v>
      </c>
      <c r="N1079" s="8">
        <f t="shared" si="115"/>
        <v>2.1766630572591547E-7</v>
      </c>
      <c r="O1079" s="8">
        <f t="shared" si="118"/>
        <v>1148696.0621282749</v>
      </c>
      <c r="P1079" s="2">
        <f t="shared" si="116"/>
        <v>1</v>
      </c>
    </row>
    <row r="1080" spans="5:16" x14ac:dyDescent="0.3">
      <c r="E1080" s="7">
        <v>1075</v>
      </c>
      <c r="F1080" s="10">
        <f>DATE(YEAR(F1079),MONTH(F1079)+IF($B$9="Monthly",1,0),DAY(F1079)+IF($B$9="Biweekly",14,0))</f>
        <v>77950</v>
      </c>
      <c r="G1080" s="8">
        <f t="shared" si="117"/>
        <v>2.1766630572591547E-7</v>
      </c>
      <c r="H1080" s="8">
        <f t="shared" si="112"/>
        <v>0</v>
      </c>
      <c r="I1080" s="8">
        <v>0</v>
      </c>
      <c r="J1080" s="8">
        <v>0</v>
      </c>
      <c r="K1080" s="8">
        <f t="shared" si="113"/>
        <v>0</v>
      </c>
      <c r="L1080" s="8">
        <f t="shared" si="114"/>
        <v>-1.1790258226820421E-9</v>
      </c>
      <c r="M1080" s="8">
        <f>G1080*$C$10*$B$8</f>
        <v>1.1790258226820421E-9</v>
      </c>
      <c r="N1080" s="8">
        <f t="shared" si="115"/>
        <v>2.1884533154859752E-7</v>
      </c>
      <c r="O1080" s="8">
        <f t="shared" si="118"/>
        <v>1148696.0621282761</v>
      </c>
      <c r="P1080" s="2">
        <f t="shared" si="116"/>
        <v>1</v>
      </c>
    </row>
    <row r="1081" spans="5:16" x14ac:dyDescent="0.3">
      <c r="E1081" s="7">
        <v>1076</v>
      </c>
      <c r="F1081" s="10">
        <f>DATE(YEAR(F1080),MONTH(F1080)+IF($B$9="Monthly",1,0),DAY(F1080)+IF($B$9="Biweekly",14,0))</f>
        <v>77980</v>
      </c>
      <c r="G1081" s="8">
        <f t="shared" si="117"/>
        <v>2.1884533154859752E-7</v>
      </c>
      <c r="H1081" s="8">
        <f t="shared" si="112"/>
        <v>0</v>
      </c>
      <c r="I1081" s="8">
        <v>0</v>
      </c>
      <c r="J1081" s="8">
        <v>0</v>
      </c>
      <c r="K1081" s="8">
        <f t="shared" si="113"/>
        <v>0</v>
      </c>
      <c r="L1081" s="8">
        <f t="shared" si="114"/>
        <v>-1.1854122125549033E-9</v>
      </c>
      <c r="M1081" s="8">
        <f>G1081*$C$10*$B$8</f>
        <v>1.1854122125549033E-9</v>
      </c>
      <c r="N1081" s="8">
        <f t="shared" si="115"/>
        <v>2.2003074376115242E-7</v>
      </c>
      <c r="O1081" s="8">
        <f t="shared" si="118"/>
        <v>1148696.0621282773</v>
      </c>
      <c r="P1081" s="2">
        <f t="shared" si="116"/>
        <v>1</v>
      </c>
    </row>
    <row r="1082" spans="5:16" x14ac:dyDescent="0.3">
      <c r="E1082" s="7">
        <v>1077</v>
      </c>
      <c r="F1082" s="10">
        <f>DATE(YEAR(F1081),MONTH(F1081)+IF($B$9="Monthly",1,0),DAY(F1081)+IF($B$9="Biweekly",14,0))</f>
        <v>78011</v>
      </c>
      <c r="G1082" s="8">
        <f t="shared" si="117"/>
        <v>2.2003074376115242E-7</v>
      </c>
      <c r="H1082" s="8">
        <f t="shared" si="112"/>
        <v>0</v>
      </c>
      <c r="I1082" s="8">
        <v>0</v>
      </c>
      <c r="J1082" s="8">
        <v>0</v>
      </c>
      <c r="K1082" s="8">
        <f t="shared" si="113"/>
        <v>0</v>
      </c>
      <c r="L1082" s="8">
        <f t="shared" si="114"/>
        <v>-1.191833195372909E-9</v>
      </c>
      <c r="M1082" s="8">
        <f>G1082*$C$10*$B$8</f>
        <v>1.191833195372909E-9</v>
      </c>
      <c r="N1082" s="8">
        <f t="shared" si="115"/>
        <v>2.2122257695652534E-7</v>
      </c>
      <c r="O1082" s="8">
        <f t="shared" si="118"/>
        <v>1148696.0621282784</v>
      </c>
      <c r="P1082" s="2">
        <f t="shared" si="116"/>
        <v>1</v>
      </c>
    </row>
    <row r="1083" spans="5:16" x14ac:dyDescent="0.3">
      <c r="E1083" s="7">
        <v>1078</v>
      </c>
      <c r="F1083" s="10">
        <f>DATE(YEAR(F1082),MONTH(F1082)+IF($B$9="Monthly",1,0),DAY(F1082)+IF($B$9="Biweekly",14,0))</f>
        <v>78042</v>
      </c>
      <c r="G1083" s="8">
        <f t="shared" si="117"/>
        <v>2.2122257695652534E-7</v>
      </c>
      <c r="H1083" s="8">
        <f t="shared" si="112"/>
        <v>0</v>
      </c>
      <c r="I1083" s="8">
        <v>0</v>
      </c>
      <c r="J1083" s="8">
        <v>0</v>
      </c>
      <c r="K1083" s="8">
        <f t="shared" si="113"/>
        <v>0</v>
      </c>
      <c r="L1083" s="8">
        <f t="shared" si="114"/>
        <v>-1.1982889585145124E-9</v>
      </c>
      <c r="M1083" s="8">
        <f>G1083*$C$10*$B$8</f>
        <v>1.1982889585145124E-9</v>
      </c>
      <c r="N1083" s="8">
        <f t="shared" si="115"/>
        <v>2.2242086591503986E-7</v>
      </c>
      <c r="O1083" s="8">
        <f t="shared" si="118"/>
        <v>1148696.0621282796</v>
      </c>
      <c r="P1083" s="2">
        <f t="shared" si="116"/>
        <v>1</v>
      </c>
    </row>
    <row r="1084" spans="5:16" x14ac:dyDescent="0.3">
      <c r="E1084" s="7">
        <v>1079</v>
      </c>
      <c r="F1084" s="10">
        <f>DATE(YEAR(F1083),MONTH(F1083)+IF($B$9="Monthly",1,0),DAY(F1083)+IF($B$9="Biweekly",14,0))</f>
        <v>78072</v>
      </c>
      <c r="G1084" s="8">
        <f t="shared" si="117"/>
        <v>2.2242086591503986E-7</v>
      </c>
      <c r="H1084" s="8">
        <f t="shared" si="112"/>
        <v>0</v>
      </c>
      <c r="I1084" s="8">
        <v>0</v>
      </c>
      <c r="J1084" s="8">
        <v>0</v>
      </c>
      <c r="K1084" s="8">
        <f t="shared" si="113"/>
        <v>0</v>
      </c>
      <c r="L1084" s="8">
        <f t="shared" si="114"/>
        <v>-1.2047796903731326E-9</v>
      </c>
      <c r="M1084" s="8">
        <f>G1084*$C$10*$B$8</f>
        <v>1.2047796903731326E-9</v>
      </c>
      <c r="N1084" s="8">
        <f t="shared" si="115"/>
        <v>2.2362564560541299E-7</v>
      </c>
      <c r="O1084" s="8">
        <f t="shared" si="118"/>
        <v>1148696.0621282808</v>
      </c>
      <c r="P1084" s="2">
        <f t="shared" si="116"/>
        <v>1</v>
      </c>
    </row>
    <row r="1085" spans="5:16" x14ac:dyDescent="0.3">
      <c r="E1085" s="7">
        <v>1080</v>
      </c>
      <c r="F1085" s="10">
        <f>DATE(YEAR(F1084),MONTH(F1084)+IF($B$9="Monthly",1,0),DAY(F1084)+IF($B$9="Biweekly",14,0))</f>
        <v>78103</v>
      </c>
      <c r="G1085" s="8">
        <f t="shared" si="117"/>
        <v>2.2362564560541299E-7</v>
      </c>
      <c r="H1085" s="8">
        <f t="shared" si="112"/>
        <v>0</v>
      </c>
      <c r="I1085" s="8">
        <v>0</v>
      </c>
      <c r="J1085" s="8">
        <v>0</v>
      </c>
      <c r="K1085" s="8">
        <f t="shared" si="113"/>
        <v>0</v>
      </c>
      <c r="L1085" s="8">
        <f t="shared" si="114"/>
        <v>-1.2113055803626537E-9</v>
      </c>
      <c r="M1085" s="8">
        <f>G1085*$C$10*$B$8</f>
        <v>1.2113055803626537E-9</v>
      </c>
      <c r="N1085" s="8">
        <f t="shared" si="115"/>
        <v>2.2483695118577563E-7</v>
      </c>
      <c r="O1085" s="8">
        <f t="shared" si="118"/>
        <v>1148696.0621282819</v>
      </c>
      <c r="P1085" s="2">
        <f t="shared" si="116"/>
        <v>1</v>
      </c>
    </row>
    <row r="1086" spans="5:16" x14ac:dyDescent="0.3">
      <c r="E1086" s="7">
        <v>1081</v>
      </c>
      <c r="F1086" s="10">
        <f>DATE(YEAR(F1085),MONTH(F1085)+IF($B$9="Monthly",1,0),DAY(F1085)+IF($B$9="Biweekly",14,0))</f>
        <v>78133</v>
      </c>
      <c r="G1086" s="8">
        <f t="shared" si="117"/>
        <v>2.2483695118577563E-7</v>
      </c>
      <c r="H1086" s="8">
        <f t="shared" si="112"/>
        <v>0</v>
      </c>
      <c r="I1086" s="8">
        <v>0</v>
      </c>
      <c r="J1086" s="8">
        <v>0</v>
      </c>
      <c r="K1086" s="8">
        <f t="shared" si="113"/>
        <v>0</v>
      </c>
      <c r="L1086" s="8">
        <f t="shared" si="114"/>
        <v>-1.2178668189229514E-9</v>
      </c>
      <c r="M1086" s="8">
        <f>G1086*$C$10*$B$8</f>
        <v>1.2178668189229514E-9</v>
      </c>
      <c r="N1086" s="8">
        <f t="shared" si="115"/>
        <v>2.2605481800469859E-7</v>
      </c>
      <c r="O1086" s="8">
        <f t="shared" si="118"/>
        <v>1148696.0621282831</v>
      </c>
      <c r="P1086" s="2">
        <f t="shared" si="116"/>
        <v>1</v>
      </c>
    </row>
    <row r="1087" spans="5:16" x14ac:dyDescent="0.3">
      <c r="E1087" s="7">
        <v>1082</v>
      </c>
      <c r="F1087" s="10">
        <f>DATE(YEAR(F1086),MONTH(F1086)+IF($B$9="Monthly",1,0),DAY(F1086)+IF($B$9="Biweekly",14,0))</f>
        <v>78164</v>
      </c>
      <c r="G1087" s="8">
        <f t="shared" si="117"/>
        <v>2.2605481800469859E-7</v>
      </c>
      <c r="H1087" s="8">
        <f t="shared" si="112"/>
        <v>0</v>
      </c>
      <c r="I1087" s="8">
        <v>0</v>
      </c>
      <c r="J1087" s="8">
        <v>0</v>
      </c>
      <c r="K1087" s="8">
        <f t="shared" si="113"/>
        <v>0</v>
      </c>
      <c r="L1087" s="8">
        <f t="shared" si="114"/>
        <v>-1.2244635975254506E-9</v>
      </c>
      <c r="M1087" s="8">
        <f>G1087*$C$10*$B$8</f>
        <v>1.2244635975254506E-9</v>
      </c>
      <c r="N1087" s="8">
        <f t="shared" si="115"/>
        <v>2.2727928160222403E-7</v>
      </c>
      <c r="O1087" s="8">
        <f t="shared" si="118"/>
        <v>1148696.0621282842</v>
      </c>
      <c r="P1087" s="2">
        <f t="shared" si="116"/>
        <v>1</v>
      </c>
    </row>
    <row r="1088" spans="5:16" x14ac:dyDescent="0.3">
      <c r="E1088" s="7">
        <v>1083</v>
      </c>
      <c r="F1088" s="10">
        <f>DATE(YEAR(F1087),MONTH(F1087)+IF($B$9="Monthly",1,0),DAY(F1087)+IF($B$9="Biweekly",14,0))</f>
        <v>78195</v>
      </c>
      <c r="G1088" s="8">
        <f t="shared" si="117"/>
        <v>2.2727928160222403E-7</v>
      </c>
      <c r="H1088" s="8">
        <f t="shared" si="112"/>
        <v>0</v>
      </c>
      <c r="I1088" s="8">
        <v>0</v>
      </c>
      <c r="J1088" s="8">
        <v>0</v>
      </c>
      <c r="K1088" s="8">
        <f t="shared" si="113"/>
        <v>0</v>
      </c>
      <c r="L1088" s="8">
        <f t="shared" si="114"/>
        <v>-1.2310961086787134E-9</v>
      </c>
      <c r="M1088" s="8">
        <f>G1088*$C$10*$B$8</f>
        <v>1.2310961086787134E-9</v>
      </c>
      <c r="N1088" s="8">
        <f t="shared" si="115"/>
        <v>2.2851037771090275E-7</v>
      </c>
      <c r="O1088" s="8">
        <f t="shared" si="118"/>
        <v>1148696.0621282854</v>
      </c>
      <c r="P1088" s="2">
        <f t="shared" si="116"/>
        <v>1</v>
      </c>
    </row>
    <row r="1089" spans="5:16" x14ac:dyDescent="0.3">
      <c r="E1089" s="7">
        <v>1084</v>
      </c>
      <c r="F1089" s="10">
        <f>DATE(YEAR(F1088),MONTH(F1088)+IF($B$9="Monthly",1,0),DAY(F1088)+IF($B$9="Biweekly",14,0))</f>
        <v>78223</v>
      </c>
      <c r="G1089" s="8">
        <f t="shared" si="117"/>
        <v>2.2851037771090275E-7</v>
      </c>
      <c r="H1089" s="8">
        <f t="shared" si="112"/>
        <v>0</v>
      </c>
      <c r="I1089" s="8">
        <v>0</v>
      </c>
      <c r="J1089" s="8">
        <v>0</v>
      </c>
      <c r="K1089" s="8">
        <f t="shared" si="113"/>
        <v>0</v>
      </c>
      <c r="L1089" s="8">
        <f t="shared" si="114"/>
        <v>-1.2377645459340566E-9</v>
      </c>
      <c r="M1089" s="8">
        <f>G1089*$C$10*$B$8</f>
        <v>1.2377645459340566E-9</v>
      </c>
      <c r="N1089" s="8">
        <f t="shared" si="115"/>
        <v>2.2974814225683681E-7</v>
      </c>
      <c r="O1089" s="8">
        <f t="shared" si="118"/>
        <v>1148696.0621282866</v>
      </c>
      <c r="P1089" s="2">
        <f t="shared" si="116"/>
        <v>1</v>
      </c>
    </row>
    <row r="1090" spans="5:16" x14ac:dyDescent="0.3">
      <c r="E1090" s="7">
        <v>1085</v>
      </c>
      <c r="F1090" s="10">
        <f>DATE(YEAR(F1089),MONTH(F1089)+IF($B$9="Monthly",1,0),DAY(F1089)+IF($B$9="Biweekly",14,0))</f>
        <v>78254</v>
      </c>
      <c r="G1090" s="8">
        <f t="shared" si="117"/>
        <v>2.2974814225683681E-7</v>
      </c>
      <c r="H1090" s="8">
        <f t="shared" si="112"/>
        <v>0</v>
      </c>
      <c r="I1090" s="8">
        <v>0</v>
      </c>
      <c r="J1090" s="8">
        <v>0</v>
      </c>
      <c r="K1090" s="8">
        <f t="shared" si="113"/>
        <v>0</v>
      </c>
      <c r="L1090" s="8">
        <f t="shared" si="114"/>
        <v>-1.2444691038911993E-9</v>
      </c>
      <c r="M1090" s="8">
        <f>G1090*$C$10*$B$8</f>
        <v>1.2444691038911993E-9</v>
      </c>
      <c r="N1090" s="8">
        <f t="shared" si="115"/>
        <v>2.3099261136072801E-7</v>
      </c>
      <c r="O1090" s="8">
        <f t="shared" si="118"/>
        <v>1148696.0621282877</v>
      </c>
      <c r="P1090" s="2">
        <f t="shared" si="116"/>
        <v>1</v>
      </c>
    </row>
    <row r="1091" spans="5:16" x14ac:dyDescent="0.3">
      <c r="E1091" s="7">
        <v>1086</v>
      </c>
      <c r="F1091" s="10">
        <f>DATE(YEAR(F1090),MONTH(F1090)+IF($B$9="Monthly",1,0),DAY(F1090)+IF($B$9="Biweekly",14,0))</f>
        <v>78284</v>
      </c>
      <c r="G1091" s="8">
        <f t="shared" si="117"/>
        <v>2.3099261136072801E-7</v>
      </c>
      <c r="H1091" s="8">
        <f t="shared" si="112"/>
        <v>0</v>
      </c>
      <c r="I1091" s="8">
        <v>0</v>
      </c>
      <c r="J1091" s="8">
        <v>0</v>
      </c>
      <c r="K1091" s="8">
        <f t="shared" si="113"/>
        <v>0</v>
      </c>
      <c r="L1091" s="8">
        <f t="shared" si="114"/>
        <v>-1.2512099782039433E-9</v>
      </c>
      <c r="M1091" s="8">
        <f>G1091*$C$10*$B$8</f>
        <v>1.2512099782039433E-9</v>
      </c>
      <c r="N1091" s="8">
        <f t="shared" si="115"/>
        <v>2.3224382133893196E-7</v>
      </c>
      <c r="O1091" s="8">
        <f t="shared" si="118"/>
        <v>1148696.0621282889</v>
      </c>
      <c r="P1091" s="2">
        <f t="shared" si="116"/>
        <v>1</v>
      </c>
    </row>
    <row r="1092" spans="5:16" x14ac:dyDescent="0.3">
      <c r="E1092" s="7">
        <v>1087</v>
      </c>
      <c r="F1092" s="10">
        <f>DATE(YEAR(F1091),MONTH(F1091)+IF($B$9="Monthly",1,0),DAY(F1091)+IF($B$9="Biweekly",14,0))</f>
        <v>78315</v>
      </c>
      <c r="G1092" s="8">
        <f t="shared" si="117"/>
        <v>2.3224382133893196E-7</v>
      </c>
      <c r="H1092" s="8">
        <f t="shared" si="112"/>
        <v>0</v>
      </c>
      <c r="I1092" s="8">
        <v>0</v>
      </c>
      <c r="J1092" s="8">
        <v>0</v>
      </c>
      <c r="K1092" s="8">
        <f t="shared" si="113"/>
        <v>0</v>
      </c>
      <c r="L1092" s="8">
        <f t="shared" si="114"/>
        <v>-1.2579873655858815E-9</v>
      </c>
      <c r="M1092" s="8">
        <f>G1092*$C$10*$B$8</f>
        <v>1.2579873655858815E-9</v>
      </c>
      <c r="N1092" s="8">
        <f t="shared" si="115"/>
        <v>2.3350180870451784E-7</v>
      </c>
      <c r="O1092" s="8">
        <f t="shared" si="118"/>
        <v>1148696.0621282901</v>
      </c>
      <c r="P1092" s="2">
        <f t="shared" si="116"/>
        <v>1</v>
      </c>
    </row>
    <row r="1093" spans="5:16" x14ac:dyDescent="0.3">
      <c r="E1093" s="7">
        <v>1088</v>
      </c>
      <c r="F1093" s="10">
        <f>DATE(YEAR(F1092),MONTH(F1092)+IF($B$9="Monthly",1,0),DAY(F1092)+IF($B$9="Biweekly",14,0))</f>
        <v>78345</v>
      </c>
      <c r="G1093" s="8">
        <f t="shared" si="117"/>
        <v>2.3350180870451784E-7</v>
      </c>
      <c r="H1093" s="8">
        <f t="shared" si="112"/>
        <v>0</v>
      </c>
      <c r="I1093" s="8">
        <v>0</v>
      </c>
      <c r="J1093" s="8">
        <v>0</v>
      </c>
      <c r="K1093" s="8">
        <f t="shared" si="113"/>
        <v>0</v>
      </c>
      <c r="L1093" s="8">
        <f t="shared" si="114"/>
        <v>-1.2648014638161383E-9</v>
      </c>
      <c r="M1093" s="8">
        <f>G1093*$C$10*$B$8</f>
        <v>1.2648014638161383E-9</v>
      </c>
      <c r="N1093" s="8">
        <f t="shared" si="115"/>
        <v>2.3476661016833397E-7</v>
      </c>
      <c r="O1093" s="8">
        <f t="shared" si="118"/>
        <v>1148696.0621282912</v>
      </c>
      <c r="P1093" s="2">
        <f t="shared" si="116"/>
        <v>1</v>
      </c>
    </row>
    <row r="1094" spans="5:16" x14ac:dyDescent="0.3">
      <c r="E1094" s="7">
        <v>1089</v>
      </c>
      <c r="F1094" s="10">
        <f>DATE(YEAR(F1093),MONTH(F1093)+IF($B$9="Monthly",1,0),DAY(F1093)+IF($B$9="Biweekly",14,0))</f>
        <v>78376</v>
      </c>
      <c r="G1094" s="8">
        <f t="shared" si="117"/>
        <v>2.3476661016833397E-7</v>
      </c>
      <c r="H1094" s="8">
        <f t="shared" si="112"/>
        <v>0</v>
      </c>
      <c r="I1094" s="8">
        <v>0</v>
      </c>
      <c r="J1094" s="8">
        <v>0</v>
      </c>
      <c r="K1094" s="8">
        <f t="shared" si="113"/>
        <v>0</v>
      </c>
      <c r="L1094" s="8">
        <f t="shared" si="114"/>
        <v>-1.2716524717451423E-9</v>
      </c>
      <c r="M1094" s="8">
        <f>G1094*$C$10*$B$8</f>
        <v>1.2716524717451423E-9</v>
      </c>
      <c r="N1094" s="8">
        <f t="shared" si="115"/>
        <v>2.3603826264007912E-7</v>
      </c>
      <c r="O1094" s="8">
        <f t="shared" si="118"/>
        <v>1148696.0621282924</v>
      </c>
      <c r="P1094" s="2">
        <f t="shared" si="116"/>
        <v>1</v>
      </c>
    </row>
    <row r="1095" spans="5:16" x14ac:dyDescent="0.3">
      <c r="E1095" s="7">
        <v>1090</v>
      </c>
      <c r="F1095" s="10">
        <f>DATE(YEAR(F1094),MONTH(F1094)+IF($B$9="Monthly",1,0),DAY(F1094)+IF($B$9="Biweekly",14,0))</f>
        <v>78407</v>
      </c>
      <c r="G1095" s="8">
        <f t="shared" si="117"/>
        <v>2.3603826264007912E-7</v>
      </c>
      <c r="H1095" s="8">
        <f t="shared" ref="H1095:H1158" si="119">IF(G1095&gt;1,-PMT($B$8*$C$10,$B$7/$C$10,$G$6,0),0)</f>
        <v>0</v>
      </c>
      <c r="I1095" s="8">
        <v>0</v>
      </c>
      <c r="J1095" s="8">
        <v>0</v>
      </c>
      <c r="K1095" s="8">
        <f t="shared" ref="K1095:K1158" si="120">H1095+I1095+J1095</f>
        <v>0</v>
      </c>
      <c r="L1095" s="8">
        <f t="shared" ref="L1095:L1158" si="121">K1095-M1095</f>
        <v>-1.2785405893004285E-9</v>
      </c>
      <c r="M1095" s="8">
        <f>G1095*$C$10*$B$8</f>
        <v>1.2785405893004285E-9</v>
      </c>
      <c r="N1095" s="8">
        <f t="shared" ref="N1095:N1158" si="122">G1095-L1095</f>
        <v>2.3731680322937955E-7</v>
      </c>
      <c r="O1095" s="8">
        <f t="shared" si="118"/>
        <v>1148696.0621282936</v>
      </c>
      <c r="P1095" s="2">
        <f t="shared" ref="P1095:P1158" si="123">IF(N1095&gt;0,1,0)</f>
        <v>1</v>
      </c>
    </row>
    <row r="1096" spans="5:16" x14ac:dyDescent="0.3">
      <c r="E1096" s="7">
        <v>1091</v>
      </c>
      <c r="F1096" s="10">
        <f>DATE(YEAR(F1095),MONTH(F1095)+IF($B$9="Monthly",1,0),DAY(F1095)+IF($B$9="Biweekly",14,0))</f>
        <v>78437</v>
      </c>
      <c r="G1096" s="8">
        <f t="shared" ref="G1096:G1159" si="124">N1095</f>
        <v>2.3731680322937955E-7</v>
      </c>
      <c r="H1096" s="8">
        <f t="shared" si="119"/>
        <v>0</v>
      </c>
      <c r="I1096" s="8">
        <v>0</v>
      </c>
      <c r="J1096" s="8">
        <v>0</v>
      </c>
      <c r="K1096" s="8">
        <f t="shared" si="120"/>
        <v>0</v>
      </c>
      <c r="L1096" s="8">
        <f t="shared" si="121"/>
        <v>-1.2854660174924724E-9</v>
      </c>
      <c r="M1096" s="8">
        <f>G1096*$C$10*$B$8</f>
        <v>1.2854660174924724E-9</v>
      </c>
      <c r="N1096" s="8">
        <f t="shared" si="122"/>
        <v>2.3860226924687204E-7</v>
      </c>
      <c r="O1096" s="8">
        <f t="shared" ref="O1096:O1159" si="125">M1096+O1095</f>
        <v>1148696.062128295</v>
      </c>
      <c r="P1096" s="2">
        <f t="shared" si="123"/>
        <v>1</v>
      </c>
    </row>
    <row r="1097" spans="5:16" x14ac:dyDescent="0.3">
      <c r="E1097" s="7">
        <v>1092</v>
      </c>
      <c r="F1097" s="10">
        <f>DATE(YEAR(F1096),MONTH(F1096)+IF($B$9="Monthly",1,0),DAY(F1096)+IF($B$9="Biweekly",14,0))</f>
        <v>78468</v>
      </c>
      <c r="G1097" s="8">
        <f t="shared" si="124"/>
        <v>2.3860226924687204E-7</v>
      </c>
      <c r="H1097" s="8">
        <f t="shared" si="119"/>
        <v>0</v>
      </c>
      <c r="I1097" s="8">
        <v>0</v>
      </c>
      <c r="J1097" s="8">
        <v>0</v>
      </c>
      <c r="K1097" s="8">
        <f t="shared" si="120"/>
        <v>0</v>
      </c>
      <c r="L1097" s="8">
        <f t="shared" si="121"/>
        <v>-1.2924289584205569E-9</v>
      </c>
      <c r="M1097" s="8">
        <f>G1097*$C$10*$B$8</f>
        <v>1.2924289584205569E-9</v>
      </c>
      <c r="N1097" s="8">
        <f t="shared" si="122"/>
        <v>2.3989469820529258E-7</v>
      </c>
      <c r="O1097" s="8">
        <f t="shared" si="125"/>
        <v>1148696.0621282964</v>
      </c>
      <c r="P1097" s="2">
        <f t="shared" si="123"/>
        <v>1</v>
      </c>
    </row>
    <row r="1098" spans="5:16" x14ac:dyDescent="0.3">
      <c r="E1098" s="7">
        <v>1093</v>
      </c>
      <c r="F1098" s="10">
        <f>DATE(YEAR(F1097),MONTH(F1097)+IF($B$9="Monthly",1,0),DAY(F1097)+IF($B$9="Biweekly",14,0))</f>
        <v>78498</v>
      </c>
      <c r="G1098" s="8">
        <f t="shared" si="124"/>
        <v>2.3989469820529258E-7</v>
      </c>
      <c r="H1098" s="8">
        <f t="shared" si="119"/>
        <v>0</v>
      </c>
      <c r="I1098" s="8">
        <v>0</v>
      </c>
      <c r="J1098" s="8">
        <v>0</v>
      </c>
      <c r="K1098" s="8">
        <f t="shared" si="120"/>
        <v>0</v>
      </c>
      <c r="L1098" s="8">
        <f t="shared" si="121"/>
        <v>-1.299429615278668E-9</v>
      </c>
      <c r="M1098" s="8">
        <f>G1098*$C$10*$B$8</f>
        <v>1.299429615278668E-9</v>
      </c>
      <c r="N1098" s="8">
        <f t="shared" si="122"/>
        <v>2.4119412782057126E-7</v>
      </c>
      <c r="O1098" s="8">
        <f t="shared" si="125"/>
        <v>1148696.0621282978</v>
      </c>
      <c r="P1098" s="2">
        <f t="shared" si="123"/>
        <v>1</v>
      </c>
    </row>
    <row r="1099" spans="5:16" x14ac:dyDescent="0.3">
      <c r="E1099" s="7">
        <v>1094</v>
      </c>
      <c r="F1099" s="10">
        <f>DATE(YEAR(F1098),MONTH(F1098)+IF($B$9="Monthly",1,0),DAY(F1098)+IF($B$9="Biweekly",14,0))</f>
        <v>78529</v>
      </c>
      <c r="G1099" s="8">
        <f t="shared" si="124"/>
        <v>2.4119412782057126E-7</v>
      </c>
      <c r="H1099" s="8">
        <f t="shared" si="119"/>
        <v>0</v>
      </c>
      <c r="I1099" s="8">
        <v>0</v>
      </c>
      <c r="J1099" s="8">
        <v>0</v>
      </c>
      <c r="K1099" s="8">
        <f t="shared" si="120"/>
        <v>0</v>
      </c>
      <c r="L1099" s="8">
        <f t="shared" si="121"/>
        <v>-1.3064681923614277E-9</v>
      </c>
      <c r="M1099" s="8">
        <f>G1099*$C$10*$B$8</f>
        <v>1.3064681923614277E-9</v>
      </c>
      <c r="N1099" s="8">
        <f t="shared" si="122"/>
        <v>2.4250059601293271E-7</v>
      </c>
      <c r="O1099" s="8">
        <f t="shared" si="125"/>
        <v>1148696.0621282991</v>
      </c>
      <c r="P1099" s="2">
        <f t="shared" si="123"/>
        <v>1</v>
      </c>
    </row>
    <row r="1100" spans="5:16" x14ac:dyDescent="0.3">
      <c r="E1100" s="7">
        <v>1095</v>
      </c>
      <c r="F1100" s="10">
        <f>DATE(YEAR(F1099),MONTH(F1099)+IF($B$9="Monthly",1,0),DAY(F1099)+IF($B$9="Biweekly",14,0))</f>
        <v>78560</v>
      </c>
      <c r="G1100" s="8">
        <f t="shared" si="124"/>
        <v>2.4250059601293271E-7</v>
      </c>
      <c r="H1100" s="8">
        <f t="shared" si="119"/>
        <v>0</v>
      </c>
      <c r="I1100" s="8">
        <v>0</v>
      </c>
      <c r="J1100" s="8">
        <v>0</v>
      </c>
      <c r="K1100" s="8">
        <f t="shared" si="120"/>
        <v>0</v>
      </c>
      <c r="L1100" s="8">
        <f t="shared" si="121"/>
        <v>-1.313544895070052E-9</v>
      </c>
      <c r="M1100" s="8">
        <f>G1100*$C$10*$B$8</f>
        <v>1.313544895070052E-9</v>
      </c>
      <c r="N1100" s="8">
        <f t="shared" si="122"/>
        <v>2.4381414090800274E-7</v>
      </c>
      <c r="O1100" s="8">
        <f t="shared" si="125"/>
        <v>1148696.0621283005</v>
      </c>
      <c r="P1100" s="2">
        <f t="shared" si="123"/>
        <v>1</v>
      </c>
    </row>
    <row r="1101" spans="5:16" x14ac:dyDescent="0.3">
      <c r="E1101" s="7">
        <v>1096</v>
      </c>
      <c r="F1101" s="10">
        <f>DATE(YEAR(F1100),MONTH(F1100)+IF($B$9="Monthly",1,0),DAY(F1100)+IF($B$9="Biweekly",14,0))</f>
        <v>78588</v>
      </c>
      <c r="G1101" s="8">
        <f t="shared" si="124"/>
        <v>2.4381414090800274E-7</v>
      </c>
      <c r="H1101" s="8">
        <f t="shared" si="119"/>
        <v>0</v>
      </c>
      <c r="I1101" s="8">
        <v>0</v>
      </c>
      <c r="J1101" s="8">
        <v>0</v>
      </c>
      <c r="K1101" s="8">
        <f t="shared" si="120"/>
        <v>0</v>
      </c>
      <c r="L1101" s="8">
        <f t="shared" si="121"/>
        <v>-1.3206599299183481E-9</v>
      </c>
      <c r="M1101" s="8">
        <f>G1101*$C$10*$B$8</f>
        <v>1.3206599299183481E-9</v>
      </c>
      <c r="N1101" s="8">
        <f t="shared" si="122"/>
        <v>2.4513480083792112E-7</v>
      </c>
      <c r="O1101" s="8">
        <f t="shared" si="125"/>
        <v>1148696.0621283019</v>
      </c>
      <c r="P1101" s="2">
        <f t="shared" si="123"/>
        <v>1</v>
      </c>
    </row>
    <row r="1102" spans="5:16" x14ac:dyDescent="0.3">
      <c r="E1102" s="7">
        <v>1097</v>
      </c>
      <c r="F1102" s="10">
        <f>DATE(YEAR(F1101),MONTH(F1101)+IF($B$9="Monthly",1,0),DAY(F1101)+IF($B$9="Biweekly",14,0))</f>
        <v>78619</v>
      </c>
      <c r="G1102" s="8">
        <f t="shared" si="124"/>
        <v>2.4513480083792112E-7</v>
      </c>
      <c r="H1102" s="8">
        <f t="shared" si="119"/>
        <v>0</v>
      </c>
      <c r="I1102" s="8">
        <v>0</v>
      </c>
      <c r="J1102" s="8">
        <v>0</v>
      </c>
      <c r="K1102" s="8">
        <f t="shared" si="120"/>
        <v>0</v>
      </c>
      <c r="L1102" s="8">
        <f t="shared" si="121"/>
        <v>-1.3278135045387395E-9</v>
      </c>
      <c r="M1102" s="8">
        <f>G1102*$C$10*$B$8</f>
        <v>1.3278135045387395E-9</v>
      </c>
      <c r="N1102" s="8">
        <f t="shared" si="122"/>
        <v>2.4646261434245987E-7</v>
      </c>
      <c r="O1102" s="8">
        <f t="shared" si="125"/>
        <v>1148696.0621283033</v>
      </c>
      <c r="P1102" s="2">
        <f t="shared" si="123"/>
        <v>1</v>
      </c>
    </row>
    <row r="1103" spans="5:16" x14ac:dyDescent="0.3">
      <c r="E1103" s="7">
        <v>1098</v>
      </c>
      <c r="F1103" s="10">
        <f>DATE(YEAR(F1102),MONTH(F1102)+IF($B$9="Monthly",1,0),DAY(F1102)+IF($B$9="Biweekly",14,0))</f>
        <v>78649</v>
      </c>
      <c r="G1103" s="8">
        <f t="shared" si="124"/>
        <v>2.4646261434245987E-7</v>
      </c>
      <c r="H1103" s="8">
        <f t="shared" si="119"/>
        <v>0</v>
      </c>
      <c r="I1103" s="8">
        <v>0</v>
      </c>
      <c r="J1103" s="8">
        <v>0</v>
      </c>
      <c r="K1103" s="8">
        <f t="shared" si="120"/>
        <v>0</v>
      </c>
      <c r="L1103" s="8">
        <f t="shared" si="121"/>
        <v>-1.3350058276883242E-9</v>
      </c>
      <c r="M1103" s="8">
        <f>G1103*$C$10*$B$8</f>
        <v>1.3350058276883242E-9</v>
      </c>
      <c r="N1103" s="8">
        <f t="shared" si="122"/>
        <v>2.477976201701482E-7</v>
      </c>
      <c r="O1103" s="8">
        <f t="shared" si="125"/>
        <v>1148696.0621283047</v>
      </c>
      <c r="P1103" s="2">
        <f t="shared" si="123"/>
        <v>1</v>
      </c>
    </row>
    <row r="1104" spans="5:16" x14ac:dyDescent="0.3">
      <c r="E1104" s="7">
        <v>1099</v>
      </c>
      <c r="F1104" s="10">
        <f>DATE(YEAR(F1103),MONTH(F1103)+IF($B$9="Monthly",1,0),DAY(F1103)+IF($B$9="Biweekly",14,0))</f>
        <v>78680</v>
      </c>
      <c r="G1104" s="8">
        <f t="shared" si="124"/>
        <v>2.477976201701482E-7</v>
      </c>
      <c r="H1104" s="8">
        <f t="shared" si="119"/>
        <v>0</v>
      </c>
      <c r="I1104" s="8">
        <v>0</v>
      </c>
      <c r="J1104" s="8">
        <v>0</v>
      </c>
      <c r="K1104" s="8">
        <f t="shared" si="120"/>
        <v>0</v>
      </c>
      <c r="L1104" s="8">
        <f t="shared" si="121"/>
        <v>-1.3422371092549692E-9</v>
      </c>
      <c r="M1104" s="8">
        <f>G1104*$C$10*$B$8</f>
        <v>1.3422371092549692E-9</v>
      </c>
      <c r="N1104" s="8">
        <f t="shared" si="122"/>
        <v>2.4913985727940317E-7</v>
      </c>
      <c r="O1104" s="8">
        <f t="shared" si="125"/>
        <v>1148696.0621283061</v>
      </c>
      <c r="P1104" s="2">
        <f t="shared" si="123"/>
        <v>1</v>
      </c>
    </row>
    <row r="1105" spans="5:16" x14ac:dyDescent="0.3">
      <c r="E1105" s="7">
        <v>1100</v>
      </c>
      <c r="F1105" s="10">
        <f>DATE(YEAR(F1104),MONTH(F1104)+IF($B$9="Monthly",1,0),DAY(F1104)+IF($B$9="Biweekly",14,0))</f>
        <v>78710</v>
      </c>
      <c r="G1105" s="8">
        <f t="shared" si="124"/>
        <v>2.4913985727940317E-7</v>
      </c>
      <c r="H1105" s="8">
        <f t="shared" si="119"/>
        <v>0</v>
      </c>
      <c r="I1105" s="8">
        <v>0</v>
      </c>
      <c r="J1105" s="8">
        <v>0</v>
      </c>
      <c r="K1105" s="8">
        <f t="shared" si="120"/>
        <v>0</v>
      </c>
      <c r="L1105" s="8">
        <f t="shared" si="121"/>
        <v>-1.3495075602634338E-9</v>
      </c>
      <c r="M1105" s="8">
        <f>G1105*$C$10*$B$8</f>
        <v>1.3495075602634338E-9</v>
      </c>
      <c r="N1105" s="8">
        <f t="shared" si="122"/>
        <v>2.504893648396666E-7</v>
      </c>
      <c r="O1105" s="8">
        <f t="shared" si="125"/>
        <v>1148696.0621283075</v>
      </c>
      <c r="P1105" s="2">
        <f t="shared" si="123"/>
        <v>1</v>
      </c>
    </row>
    <row r="1106" spans="5:16" x14ac:dyDescent="0.3">
      <c r="E1106" s="7">
        <v>1101</v>
      </c>
      <c r="F1106" s="10">
        <f>DATE(YEAR(F1105),MONTH(F1105)+IF($B$9="Monthly",1,0),DAY(F1105)+IF($B$9="Biweekly",14,0))</f>
        <v>78741</v>
      </c>
      <c r="G1106" s="8">
        <f t="shared" si="124"/>
        <v>2.504893648396666E-7</v>
      </c>
      <c r="H1106" s="8">
        <f t="shared" si="119"/>
        <v>0</v>
      </c>
      <c r="I1106" s="8">
        <v>0</v>
      </c>
      <c r="J1106" s="8">
        <v>0</v>
      </c>
      <c r="K1106" s="8">
        <f t="shared" si="120"/>
        <v>0</v>
      </c>
      <c r="L1106" s="8">
        <f t="shared" si="121"/>
        <v>-1.3568173928815275E-9</v>
      </c>
      <c r="M1106" s="8">
        <f>G1106*$C$10*$B$8</f>
        <v>1.3568173928815275E-9</v>
      </c>
      <c r="N1106" s="8">
        <f t="shared" si="122"/>
        <v>2.5184618223254812E-7</v>
      </c>
      <c r="O1106" s="8">
        <f t="shared" si="125"/>
        <v>1148696.0621283089</v>
      </c>
      <c r="P1106" s="2">
        <f t="shared" si="123"/>
        <v>1</v>
      </c>
    </row>
    <row r="1107" spans="5:16" x14ac:dyDescent="0.3">
      <c r="E1107" s="7">
        <v>1102</v>
      </c>
      <c r="F1107" s="10">
        <f>DATE(YEAR(F1106),MONTH(F1106)+IF($B$9="Monthly",1,0),DAY(F1106)+IF($B$9="Biweekly",14,0))</f>
        <v>78772</v>
      </c>
      <c r="G1107" s="8">
        <f t="shared" si="124"/>
        <v>2.5184618223254812E-7</v>
      </c>
      <c r="H1107" s="8">
        <f t="shared" si="119"/>
        <v>0</v>
      </c>
      <c r="I1107" s="8">
        <v>0</v>
      </c>
      <c r="J1107" s="8">
        <v>0</v>
      </c>
      <c r="K1107" s="8">
        <f t="shared" si="120"/>
        <v>0</v>
      </c>
      <c r="L1107" s="8">
        <f t="shared" si="121"/>
        <v>-1.3641668204263024E-9</v>
      </c>
      <c r="M1107" s="8">
        <f>G1107*$C$10*$B$8</f>
        <v>1.3641668204263024E-9</v>
      </c>
      <c r="N1107" s="8">
        <f t="shared" si="122"/>
        <v>2.5321034905297442E-7</v>
      </c>
      <c r="O1107" s="8">
        <f t="shared" si="125"/>
        <v>1148696.0621283103</v>
      </c>
      <c r="P1107" s="2">
        <f t="shared" si="123"/>
        <v>1</v>
      </c>
    </row>
    <row r="1108" spans="5:16" x14ac:dyDescent="0.3">
      <c r="E1108" s="7">
        <v>1103</v>
      </c>
      <c r="F1108" s="10">
        <f>DATE(YEAR(F1107),MONTH(F1107)+IF($B$9="Monthly",1,0),DAY(F1107)+IF($B$9="Biweekly",14,0))</f>
        <v>78802</v>
      </c>
      <c r="G1108" s="8">
        <f t="shared" si="124"/>
        <v>2.5321034905297442E-7</v>
      </c>
      <c r="H1108" s="8">
        <f t="shared" si="119"/>
        <v>0</v>
      </c>
      <c r="I1108" s="8">
        <v>0</v>
      </c>
      <c r="J1108" s="8">
        <v>0</v>
      </c>
      <c r="K1108" s="8">
        <f t="shared" si="120"/>
        <v>0</v>
      </c>
      <c r="L1108" s="8">
        <f t="shared" si="121"/>
        <v>-1.3715560573702781E-9</v>
      </c>
      <c r="M1108" s="8">
        <f>G1108*$C$10*$B$8</f>
        <v>1.3715560573702781E-9</v>
      </c>
      <c r="N1108" s="8">
        <f t="shared" si="122"/>
        <v>2.545819051103447E-7</v>
      </c>
      <c r="O1108" s="8">
        <f t="shared" si="125"/>
        <v>1148696.0621283117</v>
      </c>
      <c r="P1108" s="2">
        <f t="shared" si="123"/>
        <v>1</v>
      </c>
    </row>
    <row r="1109" spans="5:16" x14ac:dyDescent="0.3">
      <c r="E1109" s="7">
        <v>1104</v>
      </c>
      <c r="F1109" s="10">
        <f>DATE(YEAR(F1108),MONTH(F1108)+IF($B$9="Monthly",1,0),DAY(F1108)+IF($B$9="Biweekly",14,0))</f>
        <v>78833</v>
      </c>
      <c r="G1109" s="8">
        <f t="shared" si="124"/>
        <v>2.545819051103447E-7</v>
      </c>
      <c r="H1109" s="8">
        <f t="shared" si="119"/>
        <v>0</v>
      </c>
      <c r="I1109" s="8">
        <v>0</v>
      </c>
      <c r="J1109" s="8">
        <v>0</v>
      </c>
      <c r="K1109" s="8">
        <f t="shared" si="120"/>
        <v>0</v>
      </c>
      <c r="L1109" s="8">
        <f t="shared" si="121"/>
        <v>-1.3789853193477005E-9</v>
      </c>
      <c r="M1109" s="8">
        <f>G1109*$C$10*$B$8</f>
        <v>1.3789853193477005E-9</v>
      </c>
      <c r="N1109" s="8">
        <f t="shared" si="122"/>
        <v>2.5596089042969237E-7</v>
      </c>
      <c r="O1109" s="8">
        <f t="shared" si="125"/>
        <v>1148696.0621283131</v>
      </c>
      <c r="P1109" s="2">
        <f t="shared" si="123"/>
        <v>1</v>
      </c>
    </row>
    <row r="1110" spans="5:16" x14ac:dyDescent="0.3">
      <c r="E1110" s="7">
        <v>1105</v>
      </c>
      <c r="F1110" s="10">
        <f>DATE(YEAR(F1109),MONTH(F1109)+IF($B$9="Monthly",1,0),DAY(F1109)+IF($B$9="Biweekly",14,0))</f>
        <v>78863</v>
      </c>
      <c r="G1110" s="8">
        <f t="shared" si="124"/>
        <v>2.5596089042969237E-7</v>
      </c>
      <c r="H1110" s="8">
        <f t="shared" si="119"/>
        <v>0</v>
      </c>
      <c r="I1110" s="8">
        <v>0</v>
      </c>
      <c r="J1110" s="8">
        <v>0</v>
      </c>
      <c r="K1110" s="8">
        <f t="shared" si="120"/>
        <v>0</v>
      </c>
      <c r="L1110" s="8">
        <f t="shared" si="121"/>
        <v>-1.3864548231608336E-9</v>
      </c>
      <c r="M1110" s="8">
        <f>G1110*$C$10*$B$8</f>
        <v>1.3864548231608336E-9</v>
      </c>
      <c r="N1110" s="8">
        <f t="shared" si="122"/>
        <v>2.5734734525285322E-7</v>
      </c>
      <c r="O1110" s="8">
        <f t="shared" si="125"/>
        <v>1148696.0621283145</v>
      </c>
      <c r="P1110" s="2">
        <f t="shared" si="123"/>
        <v>1</v>
      </c>
    </row>
    <row r="1111" spans="5:16" x14ac:dyDescent="0.3">
      <c r="E1111" s="7">
        <v>1106</v>
      </c>
      <c r="F1111" s="10">
        <f>DATE(YEAR(F1110),MONTH(F1110)+IF($B$9="Monthly",1,0),DAY(F1110)+IF($B$9="Biweekly",14,0))</f>
        <v>78894</v>
      </c>
      <c r="G1111" s="8">
        <f t="shared" si="124"/>
        <v>2.5734734525285322E-7</v>
      </c>
      <c r="H1111" s="8">
        <f t="shared" si="119"/>
        <v>0</v>
      </c>
      <c r="I1111" s="8">
        <v>0</v>
      </c>
      <c r="J1111" s="8">
        <v>0</v>
      </c>
      <c r="K1111" s="8">
        <f t="shared" si="120"/>
        <v>0</v>
      </c>
      <c r="L1111" s="8">
        <f t="shared" si="121"/>
        <v>-1.3939647867862884E-9</v>
      </c>
      <c r="M1111" s="8">
        <f>G1111*$C$10*$B$8</f>
        <v>1.3939647867862884E-9</v>
      </c>
      <c r="N1111" s="8">
        <f t="shared" si="122"/>
        <v>2.5874131003963949E-7</v>
      </c>
      <c r="O1111" s="8">
        <f t="shared" si="125"/>
        <v>1148696.0621283159</v>
      </c>
      <c r="P1111" s="2">
        <f t="shared" si="123"/>
        <v>1</v>
      </c>
    </row>
    <row r="1112" spans="5:16" x14ac:dyDescent="0.3">
      <c r="E1112" s="7">
        <v>1107</v>
      </c>
      <c r="F1112" s="10">
        <f>DATE(YEAR(F1111),MONTH(F1111)+IF($B$9="Monthly",1,0),DAY(F1111)+IF($B$9="Biweekly",14,0))</f>
        <v>78925</v>
      </c>
      <c r="G1112" s="8">
        <f t="shared" si="124"/>
        <v>2.5874131003963949E-7</v>
      </c>
      <c r="H1112" s="8">
        <f t="shared" si="119"/>
        <v>0</v>
      </c>
      <c r="I1112" s="8">
        <v>0</v>
      </c>
      <c r="J1112" s="8">
        <v>0</v>
      </c>
      <c r="K1112" s="8">
        <f t="shared" si="120"/>
        <v>0</v>
      </c>
      <c r="L1112" s="8">
        <f t="shared" si="121"/>
        <v>-1.4015154293813806E-9</v>
      </c>
      <c r="M1112" s="8">
        <f>G1112*$C$10*$B$8</f>
        <v>1.4015154293813806E-9</v>
      </c>
      <c r="N1112" s="8">
        <f t="shared" si="122"/>
        <v>2.6014282546902086E-7</v>
      </c>
      <c r="O1112" s="8">
        <f t="shared" si="125"/>
        <v>1148696.0621283173</v>
      </c>
      <c r="P1112" s="2">
        <f t="shared" si="123"/>
        <v>1</v>
      </c>
    </row>
    <row r="1113" spans="5:16" x14ac:dyDescent="0.3">
      <c r="E1113" s="7">
        <v>1108</v>
      </c>
      <c r="F1113" s="10">
        <f>DATE(YEAR(F1112),MONTH(F1112)+IF($B$9="Monthly",1,0),DAY(F1112)+IF($B$9="Biweekly",14,0))</f>
        <v>78954</v>
      </c>
      <c r="G1113" s="8">
        <f t="shared" si="124"/>
        <v>2.6014282546902086E-7</v>
      </c>
      <c r="H1113" s="8">
        <f t="shared" si="119"/>
        <v>0</v>
      </c>
      <c r="I1113" s="8">
        <v>0</v>
      </c>
      <c r="J1113" s="8">
        <v>0</v>
      </c>
      <c r="K1113" s="8">
        <f t="shared" si="120"/>
        <v>0</v>
      </c>
      <c r="L1113" s="8">
        <f t="shared" si="121"/>
        <v>-1.4091069712905296E-9</v>
      </c>
      <c r="M1113" s="8">
        <f>G1113*$C$10*$B$8</f>
        <v>1.4091069712905296E-9</v>
      </c>
      <c r="N1113" s="8">
        <f t="shared" si="122"/>
        <v>2.6155193244031137E-7</v>
      </c>
      <c r="O1113" s="8">
        <f t="shared" si="125"/>
        <v>1148696.0621283187</v>
      </c>
      <c r="P1113" s="2">
        <f t="shared" si="123"/>
        <v>1</v>
      </c>
    </row>
    <row r="1114" spans="5:16" x14ac:dyDescent="0.3">
      <c r="E1114" s="7">
        <v>1109</v>
      </c>
      <c r="F1114" s="10">
        <f>DATE(YEAR(F1113),MONTH(F1113)+IF($B$9="Monthly",1,0),DAY(F1113)+IF($B$9="Biweekly",14,0))</f>
        <v>78985</v>
      </c>
      <c r="G1114" s="8">
        <f t="shared" si="124"/>
        <v>2.6155193244031137E-7</v>
      </c>
      <c r="H1114" s="8">
        <f t="shared" si="119"/>
        <v>0</v>
      </c>
      <c r="I1114" s="8">
        <v>0</v>
      </c>
      <c r="J1114" s="8">
        <v>0</v>
      </c>
      <c r="K1114" s="8">
        <f t="shared" si="120"/>
        <v>0</v>
      </c>
      <c r="L1114" s="8">
        <f t="shared" si="121"/>
        <v>-1.4167396340516866E-9</v>
      </c>
      <c r="M1114" s="8">
        <f>G1114*$C$10*$B$8</f>
        <v>1.4167396340516866E-9</v>
      </c>
      <c r="N1114" s="8">
        <f t="shared" si="122"/>
        <v>2.6296867207436307E-7</v>
      </c>
      <c r="O1114" s="8">
        <f t="shared" si="125"/>
        <v>1148696.0621283201</v>
      </c>
      <c r="P1114" s="2">
        <f t="shared" si="123"/>
        <v>1</v>
      </c>
    </row>
    <row r="1115" spans="5:16" x14ac:dyDescent="0.3">
      <c r="E1115" s="7">
        <v>1110</v>
      </c>
      <c r="F1115" s="10">
        <f>DATE(YEAR(F1114),MONTH(F1114)+IF($B$9="Monthly",1,0),DAY(F1114)+IF($B$9="Biweekly",14,0))</f>
        <v>79015</v>
      </c>
      <c r="G1115" s="8">
        <f t="shared" si="124"/>
        <v>2.6296867207436307E-7</v>
      </c>
      <c r="H1115" s="8">
        <f t="shared" si="119"/>
        <v>0</v>
      </c>
      <c r="I1115" s="8">
        <v>0</v>
      </c>
      <c r="J1115" s="8">
        <v>0</v>
      </c>
      <c r="K1115" s="8">
        <f t="shared" si="120"/>
        <v>0</v>
      </c>
      <c r="L1115" s="8">
        <f t="shared" si="121"/>
        <v>-1.4244136404027999E-9</v>
      </c>
      <c r="M1115" s="8">
        <f>G1115*$C$10*$B$8</f>
        <v>1.4244136404027999E-9</v>
      </c>
      <c r="N1115" s="8">
        <f t="shared" si="122"/>
        <v>2.6439308571476586E-7</v>
      </c>
      <c r="O1115" s="8">
        <f t="shared" si="125"/>
        <v>1148696.0621283215</v>
      </c>
      <c r="P1115" s="2">
        <f t="shared" si="123"/>
        <v>1</v>
      </c>
    </row>
    <row r="1116" spans="5:16" x14ac:dyDescent="0.3">
      <c r="E1116" s="7">
        <v>1111</v>
      </c>
      <c r="F1116" s="10">
        <f>DATE(YEAR(F1115),MONTH(F1115)+IF($B$9="Monthly",1,0),DAY(F1115)+IF($B$9="Biweekly",14,0))</f>
        <v>79046</v>
      </c>
      <c r="G1116" s="8">
        <f t="shared" si="124"/>
        <v>2.6439308571476586E-7</v>
      </c>
      <c r="H1116" s="8">
        <f t="shared" si="119"/>
        <v>0</v>
      </c>
      <c r="I1116" s="8">
        <v>0</v>
      </c>
      <c r="J1116" s="8">
        <v>0</v>
      </c>
      <c r="K1116" s="8">
        <f t="shared" si="120"/>
        <v>0</v>
      </c>
      <c r="L1116" s="8">
        <f t="shared" si="121"/>
        <v>-1.4321292142883149E-9</v>
      </c>
      <c r="M1116" s="8">
        <f>G1116*$C$10*$B$8</f>
        <v>1.4321292142883149E-9</v>
      </c>
      <c r="N1116" s="8">
        <f t="shared" si="122"/>
        <v>2.6582521492905416E-7</v>
      </c>
      <c r="O1116" s="8">
        <f t="shared" si="125"/>
        <v>1148696.0621283229</v>
      </c>
      <c r="P1116" s="2">
        <f t="shared" si="123"/>
        <v>1</v>
      </c>
    </row>
    <row r="1117" spans="5:16" x14ac:dyDescent="0.3">
      <c r="E1117" s="7">
        <v>1112</v>
      </c>
      <c r="F1117" s="10">
        <f>DATE(YEAR(F1116),MONTH(F1116)+IF($B$9="Monthly",1,0),DAY(F1116)+IF($B$9="Biweekly",14,0))</f>
        <v>79076</v>
      </c>
      <c r="G1117" s="8">
        <f t="shared" si="124"/>
        <v>2.6582521492905416E-7</v>
      </c>
      <c r="H1117" s="8">
        <f t="shared" si="119"/>
        <v>0</v>
      </c>
      <c r="I1117" s="8">
        <v>0</v>
      </c>
      <c r="J1117" s="8">
        <v>0</v>
      </c>
      <c r="K1117" s="8">
        <f t="shared" si="120"/>
        <v>0</v>
      </c>
      <c r="L1117" s="8">
        <f t="shared" si="121"/>
        <v>-1.43988658086571E-9</v>
      </c>
      <c r="M1117" s="8">
        <f>G1117*$C$10*$B$8</f>
        <v>1.43988658086571E-9</v>
      </c>
      <c r="N1117" s="8">
        <f t="shared" si="122"/>
        <v>2.6726510150991987E-7</v>
      </c>
      <c r="O1117" s="8">
        <f t="shared" si="125"/>
        <v>1148696.0621283243</v>
      </c>
      <c r="P1117" s="2">
        <f t="shared" si="123"/>
        <v>1</v>
      </c>
    </row>
    <row r="1118" spans="5:16" x14ac:dyDescent="0.3">
      <c r="E1118" s="7">
        <v>1113</v>
      </c>
      <c r="F1118" s="10">
        <f>DATE(YEAR(F1117),MONTH(F1117)+IF($B$9="Monthly",1,0),DAY(F1117)+IF($B$9="Biweekly",14,0))</f>
        <v>79107</v>
      </c>
      <c r="G1118" s="8">
        <f t="shared" si="124"/>
        <v>2.6726510150991987E-7</v>
      </c>
      <c r="H1118" s="8">
        <f t="shared" si="119"/>
        <v>0</v>
      </c>
      <c r="I1118" s="8">
        <v>0</v>
      </c>
      <c r="J1118" s="8">
        <v>0</v>
      </c>
      <c r="K1118" s="8">
        <f t="shared" si="120"/>
        <v>0</v>
      </c>
      <c r="L1118" s="8">
        <f t="shared" si="121"/>
        <v>-1.447685966512066E-9</v>
      </c>
      <c r="M1118" s="8">
        <f>G1118*$C$10*$B$8</f>
        <v>1.447685966512066E-9</v>
      </c>
      <c r="N1118" s="8">
        <f t="shared" si="122"/>
        <v>2.6871278747643192E-7</v>
      </c>
      <c r="O1118" s="8">
        <f t="shared" si="125"/>
        <v>1148696.0621283257</v>
      </c>
      <c r="P1118" s="2">
        <f t="shared" si="123"/>
        <v>1</v>
      </c>
    </row>
    <row r="1119" spans="5:16" x14ac:dyDescent="0.3">
      <c r="E1119" s="7">
        <v>1114</v>
      </c>
      <c r="F1119" s="10">
        <f>DATE(YEAR(F1118),MONTH(F1118)+IF($B$9="Monthly",1,0),DAY(F1118)+IF($B$9="Biweekly",14,0))</f>
        <v>79138</v>
      </c>
      <c r="G1119" s="8">
        <f t="shared" si="124"/>
        <v>2.6871278747643192E-7</v>
      </c>
      <c r="H1119" s="8">
        <f t="shared" si="119"/>
        <v>0</v>
      </c>
      <c r="I1119" s="8">
        <v>0</v>
      </c>
      <c r="J1119" s="8">
        <v>0</v>
      </c>
      <c r="K1119" s="8">
        <f t="shared" si="120"/>
        <v>0</v>
      </c>
      <c r="L1119" s="8">
        <f t="shared" si="121"/>
        <v>-1.455527598830673E-9</v>
      </c>
      <c r="M1119" s="8">
        <f>G1119*$C$10*$B$8</f>
        <v>1.455527598830673E-9</v>
      </c>
      <c r="N1119" s="8">
        <f t="shared" si="122"/>
        <v>2.701683150752626E-7</v>
      </c>
      <c r="O1119" s="8">
        <f t="shared" si="125"/>
        <v>1148696.0621283271</v>
      </c>
      <c r="P1119" s="2">
        <f t="shared" si="123"/>
        <v>1</v>
      </c>
    </row>
    <row r="1120" spans="5:16" x14ac:dyDescent="0.3">
      <c r="E1120" s="7">
        <v>1115</v>
      </c>
      <c r="F1120" s="10">
        <f>DATE(YEAR(F1119),MONTH(F1119)+IF($B$9="Monthly",1,0),DAY(F1119)+IF($B$9="Biweekly",14,0))</f>
        <v>79168</v>
      </c>
      <c r="G1120" s="8">
        <f t="shared" si="124"/>
        <v>2.701683150752626E-7</v>
      </c>
      <c r="H1120" s="8">
        <f t="shared" si="119"/>
        <v>0</v>
      </c>
      <c r="I1120" s="8">
        <v>0</v>
      </c>
      <c r="J1120" s="8">
        <v>0</v>
      </c>
      <c r="K1120" s="8">
        <f t="shared" si="120"/>
        <v>0</v>
      </c>
      <c r="L1120" s="8">
        <f t="shared" si="121"/>
        <v>-1.4634117066576725E-9</v>
      </c>
      <c r="M1120" s="8">
        <f>G1120*$C$10*$B$8</f>
        <v>1.4634117066576725E-9</v>
      </c>
      <c r="N1120" s="8">
        <f t="shared" si="122"/>
        <v>2.7163172678192027E-7</v>
      </c>
      <c r="O1120" s="8">
        <f t="shared" si="125"/>
        <v>1148696.0621283285</v>
      </c>
      <c r="P1120" s="2">
        <f t="shared" si="123"/>
        <v>1</v>
      </c>
    </row>
    <row r="1121" spans="5:16" x14ac:dyDescent="0.3">
      <c r="E1121" s="7">
        <v>1116</v>
      </c>
      <c r="F1121" s="10">
        <f>DATE(YEAR(F1120),MONTH(F1120)+IF($B$9="Monthly",1,0),DAY(F1120)+IF($B$9="Biweekly",14,0))</f>
        <v>79199</v>
      </c>
      <c r="G1121" s="8">
        <f t="shared" si="124"/>
        <v>2.7163172678192027E-7</v>
      </c>
      <c r="H1121" s="8">
        <f t="shared" si="119"/>
        <v>0</v>
      </c>
      <c r="I1121" s="8">
        <v>0</v>
      </c>
      <c r="J1121" s="8">
        <v>0</v>
      </c>
      <c r="K1121" s="8">
        <f t="shared" si="120"/>
        <v>0</v>
      </c>
      <c r="L1121" s="8">
        <f t="shared" si="121"/>
        <v>-1.4713385200687348E-9</v>
      </c>
      <c r="M1121" s="8">
        <f>G1121*$C$10*$B$8</f>
        <v>1.4713385200687348E-9</v>
      </c>
      <c r="N1121" s="8">
        <f t="shared" si="122"/>
        <v>2.7310306530198898E-7</v>
      </c>
      <c r="O1121" s="8">
        <f t="shared" si="125"/>
        <v>1148696.0621283299</v>
      </c>
      <c r="P1121" s="2">
        <f t="shared" si="123"/>
        <v>1</v>
      </c>
    </row>
    <row r="1122" spans="5:16" x14ac:dyDescent="0.3">
      <c r="E1122" s="7">
        <v>1117</v>
      </c>
      <c r="F1122" s="10">
        <f>DATE(YEAR(F1121),MONTH(F1121)+IF($B$9="Monthly",1,0),DAY(F1121)+IF($B$9="Biweekly",14,0))</f>
        <v>79229</v>
      </c>
      <c r="G1122" s="8">
        <f t="shared" si="124"/>
        <v>2.7310306530198898E-7</v>
      </c>
      <c r="H1122" s="8">
        <f t="shared" si="119"/>
        <v>0</v>
      </c>
      <c r="I1122" s="8">
        <v>0</v>
      </c>
      <c r="J1122" s="8">
        <v>0</v>
      </c>
      <c r="K1122" s="8">
        <f t="shared" si="120"/>
        <v>0</v>
      </c>
      <c r="L1122" s="8">
        <f t="shared" si="121"/>
        <v>-1.4793082703857738E-9</v>
      </c>
      <c r="M1122" s="8">
        <f>G1122*$C$10*$B$8</f>
        <v>1.4793082703857738E-9</v>
      </c>
      <c r="N1122" s="8">
        <f t="shared" si="122"/>
        <v>2.7458237357237478E-7</v>
      </c>
      <c r="O1122" s="8">
        <f t="shared" si="125"/>
        <v>1148696.0621283313</v>
      </c>
      <c r="P1122" s="2">
        <f t="shared" si="123"/>
        <v>1</v>
      </c>
    </row>
    <row r="1123" spans="5:16" x14ac:dyDescent="0.3">
      <c r="E1123" s="7">
        <v>1118</v>
      </c>
      <c r="F1123" s="10">
        <f>DATE(YEAR(F1122),MONTH(F1122)+IF($B$9="Monthly",1,0),DAY(F1122)+IF($B$9="Biweekly",14,0))</f>
        <v>79260</v>
      </c>
      <c r="G1123" s="8">
        <f t="shared" si="124"/>
        <v>2.7458237357237478E-7</v>
      </c>
      <c r="H1123" s="8">
        <f t="shared" si="119"/>
        <v>0</v>
      </c>
      <c r="I1123" s="8">
        <v>0</v>
      </c>
      <c r="J1123" s="8">
        <v>0</v>
      </c>
      <c r="K1123" s="8">
        <f t="shared" si="120"/>
        <v>0</v>
      </c>
      <c r="L1123" s="8">
        <f t="shared" si="121"/>
        <v>-1.4873211901836967E-9</v>
      </c>
      <c r="M1123" s="8">
        <f>G1123*$C$10*$B$8</f>
        <v>1.4873211901836967E-9</v>
      </c>
      <c r="N1123" s="8">
        <f t="shared" si="122"/>
        <v>2.7606969476255847E-7</v>
      </c>
      <c r="O1123" s="8">
        <f t="shared" si="125"/>
        <v>1148696.0621283327</v>
      </c>
      <c r="P1123" s="2">
        <f t="shared" si="123"/>
        <v>1</v>
      </c>
    </row>
    <row r="1124" spans="5:16" x14ac:dyDescent="0.3">
      <c r="E1124" s="7">
        <v>1119</v>
      </c>
      <c r="F1124" s="10">
        <f>DATE(YEAR(F1123),MONTH(F1123)+IF($B$9="Monthly",1,0),DAY(F1123)+IF($B$9="Biweekly",14,0))</f>
        <v>79291</v>
      </c>
      <c r="G1124" s="8">
        <f t="shared" si="124"/>
        <v>2.7606969476255847E-7</v>
      </c>
      <c r="H1124" s="8">
        <f t="shared" si="119"/>
        <v>0</v>
      </c>
      <c r="I1124" s="8">
        <v>0</v>
      </c>
      <c r="J1124" s="8">
        <v>0</v>
      </c>
      <c r="K1124" s="8">
        <f t="shared" si="120"/>
        <v>0</v>
      </c>
      <c r="L1124" s="8">
        <f t="shared" si="121"/>
        <v>-1.4953775132971917E-9</v>
      </c>
      <c r="M1124" s="8">
        <f>G1124*$C$10*$B$8</f>
        <v>1.4953775132971917E-9</v>
      </c>
      <c r="N1124" s="8">
        <f t="shared" si="122"/>
        <v>2.7756507227585564E-7</v>
      </c>
      <c r="O1124" s="8">
        <f t="shared" si="125"/>
        <v>1148696.0621283341</v>
      </c>
      <c r="P1124" s="2">
        <f t="shared" si="123"/>
        <v>1</v>
      </c>
    </row>
    <row r="1125" spans="5:16" x14ac:dyDescent="0.3">
      <c r="E1125" s="7">
        <v>1120</v>
      </c>
      <c r="F1125" s="10">
        <f>DATE(YEAR(F1124),MONTH(F1124)+IF($B$9="Monthly",1,0),DAY(F1124)+IF($B$9="Biweekly",14,0))</f>
        <v>79319</v>
      </c>
      <c r="G1125" s="8">
        <f t="shared" si="124"/>
        <v>2.7756507227585564E-7</v>
      </c>
      <c r="H1125" s="8">
        <f t="shared" si="119"/>
        <v>0</v>
      </c>
      <c r="I1125" s="8">
        <v>0</v>
      </c>
      <c r="J1125" s="8">
        <v>0</v>
      </c>
      <c r="K1125" s="8">
        <f t="shared" si="120"/>
        <v>0</v>
      </c>
      <c r="L1125" s="8">
        <f t="shared" si="121"/>
        <v>-1.5034774748275513E-9</v>
      </c>
      <c r="M1125" s="8">
        <f>G1125*$C$10*$B$8</f>
        <v>1.5034774748275513E-9</v>
      </c>
      <c r="N1125" s="8">
        <f t="shared" si="122"/>
        <v>2.7906854975068316E-7</v>
      </c>
      <c r="O1125" s="8">
        <f t="shared" si="125"/>
        <v>1148696.0621283355</v>
      </c>
      <c r="P1125" s="2">
        <f t="shared" si="123"/>
        <v>1</v>
      </c>
    </row>
    <row r="1126" spans="5:16" x14ac:dyDescent="0.3">
      <c r="E1126" s="7">
        <v>1121</v>
      </c>
      <c r="F1126" s="10">
        <f>DATE(YEAR(F1125),MONTH(F1125)+IF($B$9="Monthly",1,0),DAY(F1125)+IF($B$9="Biweekly",14,0))</f>
        <v>79350</v>
      </c>
      <c r="G1126" s="8">
        <f t="shared" si="124"/>
        <v>2.7906854975068316E-7</v>
      </c>
      <c r="H1126" s="8">
        <f t="shared" si="119"/>
        <v>0</v>
      </c>
      <c r="I1126" s="8">
        <v>0</v>
      </c>
      <c r="J1126" s="8">
        <v>0</v>
      </c>
      <c r="K1126" s="8">
        <f t="shared" si="120"/>
        <v>0</v>
      </c>
      <c r="L1126" s="8">
        <f t="shared" si="121"/>
        <v>-1.5116213111495338E-9</v>
      </c>
      <c r="M1126" s="8">
        <f>G1126*$C$10*$B$8</f>
        <v>1.5116213111495338E-9</v>
      </c>
      <c r="N1126" s="8">
        <f t="shared" si="122"/>
        <v>2.8058017106183269E-7</v>
      </c>
      <c r="O1126" s="8">
        <f t="shared" si="125"/>
        <v>1148696.0621283369</v>
      </c>
      <c r="P1126" s="2">
        <f t="shared" si="123"/>
        <v>1</v>
      </c>
    </row>
    <row r="1127" spans="5:16" x14ac:dyDescent="0.3">
      <c r="E1127" s="7">
        <v>1122</v>
      </c>
      <c r="F1127" s="10">
        <f>DATE(YEAR(F1126),MONTH(F1126)+IF($B$9="Monthly",1,0),DAY(F1126)+IF($B$9="Biweekly",14,0))</f>
        <v>79380</v>
      </c>
      <c r="G1127" s="8">
        <f t="shared" si="124"/>
        <v>2.8058017106183269E-7</v>
      </c>
      <c r="H1127" s="8">
        <f t="shared" si="119"/>
        <v>0</v>
      </c>
      <c r="I1127" s="8">
        <v>0</v>
      </c>
      <c r="J1127" s="8">
        <v>0</v>
      </c>
      <c r="K1127" s="8">
        <f t="shared" si="120"/>
        <v>0</v>
      </c>
      <c r="L1127" s="8">
        <f t="shared" si="121"/>
        <v>-1.5198092599182605E-9</v>
      </c>
      <c r="M1127" s="8">
        <f>G1127*$C$10*$B$8</f>
        <v>1.5198092599182605E-9</v>
      </c>
      <c r="N1127" s="8">
        <f t="shared" si="122"/>
        <v>2.8209998032175097E-7</v>
      </c>
      <c r="O1127" s="8">
        <f t="shared" si="125"/>
        <v>1148696.0621283385</v>
      </c>
      <c r="P1127" s="2">
        <f t="shared" si="123"/>
        <v>1</v>
      </c>
    </row>
    <row r="1128" spans="5:16" x14ac:dyDescent="0.3">
      <c r="E1128" s="7">
        <v>1123</v>
      </c>
      <c r="F1128" s="10">
        <f>DATE(YEAR(F1127),MONTH(F1127)+IF($B$9="Monthly",1,0),DAY(F1127)+IF($B$9="Biweekly",14,0))</f>
        <v>79411</v>
      </c>
      <c r="G1128" s="8">
        <f t="shared" si="124"/>
        <v>2.8209998032175097E-7</v>
      </c>
      <c r="H1128" s="8">
        <f t="shared" si="119"/>
        <v>0</v>
      </c>
      <c r="I1128" s="8">
        <v>0</v>
      </c>
      <c r="J1128" s="8">
        <v>0</v>
      </c>
      <c r="K1128" s="8">
        <f t="shared" si="120"/>
        <v>0</v>
      </c>
      <c r="L1128" s="8">
        <f t="shared" si="121"/>
        <v>-1.528041560076151E-9</v>
      </c>
      <c r="M1128" s="8">
        <f>G1128*$C$10*$B$8</f>
        <v>1.528041560076151E-9</v>
      </c>
      <c r="N1128" s="8">
        <f t="shared" si="122"/>
        <v>2.8362802188182713E-7</v>
      </c>
      <c r="O1128" s="8">
        <f t="shared" si="125"/>
        <v>1148696.0621283401</v>
      </c>
      <c r="P1128" s="2">
        <f t="shared" si="123"/>
        <v>1</v>
      </c>
    </row>
    <row r="1129" spans="5:16" x14ac:dyDescent="0.3">
      <c r="E1129" s="7">
        <v>1124</v>
      </c>
      <c r="F1129" s="10">
        <f>DATE(YEAR(F1128),MONTH(F1128)+IF($B$9="Monthly",1,0),DAY(F1128)+IF($B$9="Biweekly",14,0))</f>
        <v>79441</v>
      </c>
      <c r="G1129" s="8">
        <f t="shared" si="124"/>
        <v>2.8362802188182713E-7</v>
      </c>
      <c r="H1129" s="8">
        <f t="shared" si="119"/>
        <v>0</v>
      </c>
      <c r="I1129" s="8">
        <v>0</v>
      </c>
      <c r="J1129" s="8">
        <v>0</v>
      </c>
      <c r="K1129" s="8">
        <f t="shared" si="120"/>
        <v>0</v>
      </c>
      <c r="L1129" s="8">
        <f t="shared" si="121"/>
        <v>-1.5363184518598968E-9</v>
      </c>
      <c r="M1129" s="8">
        <f>G1129*$C$10*$B$8</f>
        <v>1.5363184518598968E-9</v>
      </c>
      <c r="N1129" s="8">
        <f t="shared" si="122"/>
        <v>2.85164340333687E-7</v>
      </c>
      <c r="O1129" s="8">
        <f t="shared" si="125"/>
        <v>1148696.0621283418</v>
      </c>
      <c r="P1129" s="2">
        <f t="shared" si="123"/>
        <v>1</v>
      </c>
    </row>
    <row r="1130" spans="5:16" x14ac:dyDescent="0.3">
      <c r="E1130" s="7">
        <v>1125</v>
      </c>
      <c r="F1130" s="10">
        <f>DATE(YEAR(F1129),MONTH(F1129)+IF($B$9="Monthly",1,0),DAY(F1129)+IF($B$9="Biweekly",14,0))</f>
        <v>79472</v>
      </c>
      <c r="G1130" s="8">
        <f t="shared" si="124"/>
        <v>2.85164340333687E-7</v>
      </c>
      <c r="H1130" s="8">
        <f t="shared" si="119"/>
        <v>0</v>
      </c>
      <c r="I1130" s="8">
        <v>0</v>
      </c>
      <c r="J1130" s="8">
        <v>0</v>
      </c>
      <c r="K1130" s="8">
        <f t="shared" si="120"/>
        <v>0</v>
      </c>
      <c r="L1130" s="8">
        <f t="shared" si="121"/>
        <v>-1.5446401768074713E-9</v>
      </c>
      <c r="M1130" s="8">
        <f>G1130*$C$10*$B$8</f>
        <v>1.5446401768074713E-9</v>
      </c>
      <c r="N1130" s="8">
        <f t="shared" si="122"/>
        <v>2.8670898051049449E-7</v>
      </c>
      <c r="O1130" s="8">
        <f t="shared" si="125"/>
        <v>1148696.0621283434</v>
      </c>
      <c r="P1130" s="2">
        <f t="shared" si="123"/>
        <v>1</v>
      </c>
    </row>
    <row r="1131" spans="5:16" x14ac:dyDescent="0.3">
      <c r="E1131" s="7">
        <v>1126</v>
      </c>
      <c r="F1131" s="10">
        <f>DATE(YEAR(F1130),MONTH(F1130)+IF($B$9="Monthly",1,0),DAY(F1130)+IF($B$9="Biweekly",14,0))</f>
        <v>79503</v>
      </c>
      <c r="G1131" s="8">
        <f t="shared" si="124"/>
        <v>2.8670898051049449E-7</v>
      </c>
      <c r="H1131" s="8">
        <f t="shared" si="119"/>
        <v>0</v>
      </c>
      <c r="I1131" s="8">
        <v>0</v>
      </c>
      <c r="J1131" s="8">
        <v>0</v>
      </c>
      <c r="K1131" s="8">
        <f t="shared" si="120"/>
        <v>0</v>
      </c>
      <c r="L1131" s="8">
        <f t="shared" si="121"/>
        <v>-1.5530069777651784E-9</v>
      </c>
      <c r="M1131" s="8">
        <f>G1131*$C$10*$B$8</f>
        <v>1.5530069777651784E-9</v>
      </c>
      <c r="N1131" s="8">
        <f t="shared" si="122"/>
        <v>2.8826198748825967E-7</v>
      </c>
      <c r="O1131" s="8">
        <f t="shared" si="125"/>
        <v>1148696.062128345</v>
      </c>
      <c r="P1131" s="2">
        <f t="shared" si="123"/>
        <v>1</v>
      </c>
    </row>
    <row r="1132" spans="5:16" x14ac:dyDescent="0.3">
      <c r="E1132" s="7">
        <v>1127</v>
      </c>
      <c r="F1132" s="10">
        <f>DATE(YEAR(F1131),MONTH(F1131)+IF($B$9="Monthly",1,0),DAY(F1131)+IF($B$9="Biweekly",14,0))</f>
        <v>79533</v>
      </c>
      <c r="G1132" s="8">
        <f t="shared" si="124"/>
        <v>2.8826198748825967E-7</v>
      </c>
      <c r="H1132" s="8">
        <f t="shared" si="119"/>
        <v>0</v>
      </c>
      <c r="I1132" s="8">
        <v>0</v>
      </c>
      <c r="J1132" s="8">
        <v>0</v>
      </c>
      <c r="K1132" s="8">
        <f t="shared" si="120"/>
        <v>0</v>
      </c>
      <c r="L1132" s="8">
        <f t="shared" si="121"/>
        <v>-1.5614190988947398E-9</v>
      </c>
      <c r="M1132" s="8">
        <f>G1132*$C$10*$B$8</f>
        <v>1.5614190988947398E-9</v>
      </c>
      <c r="N1132" s="8">
        <f t="shared" si="122"/>
        <v>2.898234065871544E-7</v>
      </c>
      <c r="O1132" s="8">
        <f t="shared" si="125"/>
        <v>1148696.0621283466</v>
      </c>
      <c r="P1132" s="2">
        <f t="shared" si="123"/>
        <v>1</v>
      </c>
    </row>
    <row r="1133" spans="5:16" x14ac:dyDescent="0.3">
      <c r="E1133" s="7">
        <v>1128</v>
      </c>
      <c r="F1133" s="10">
        <f>DATE(YEAR(F1132),MONTH(F1132)+IF($B$9="Monthly",1,0),DAY(F1132)+IF($B$9="Biweekly",14,0))</f>
        <v>79564</v>
      </c>
      <c r="G1133" s="8">
        <f t="shared" si="124"/>
        <v>2.898234065871544E-7</v>
      </c>
      <c r="H1133" s="8">
        <f t="shared" si="119"/>
        <v>0</v>
      </c>
      <c r="I1133" s="8">
        <v>0</v>
      </c>
      <c r="J1133" s="8">
        <v>0</v>
      </c>
      <c r="K1133" s="8">
        <f t="shared" si="120"/>
        <v>0</v>
      </c>
      <c r="L1133" s="8">
        <f t="shared" si="121"/>
        <v>-1.5698767856804198E-9</v>
      </c>
      <c r="M1133" s="8">
        <f>G1133*$C$10*$B$8</f>
        <v>1.5698767856804198E-9</v>
      </c>
      <c r="N1133" s="8">
        <f t="shared" si="122"/>
        <v>2.913932833728348E-7</v>
      </c>
      <c r="O1133" s="8">
        <f t="shared" si="125"/>
        <v>1148696.0621283483</v>
      </c>
      <c r="P1133" s="2">
        <f t="shared" si="123"/>
        <v>1</v>
      </c>
    </row>
    <row r="1134" spans="5:16" x14ac:dyDescent="0.3">
      <c r="E1134" s="7">
        <v>1129</v>
      </c>
      <c r="F1134" s="10">
        <f>DATE(YEAR(F1133),MONTH(F1133)+IF($B$9="Monthly",1,0),DAY(F1133)+IF($B$9="Biweekly",14,0))</f>
        <v>79594</v>
      </c>
      <c r="G1134" s="8">
        <f t="shared" si="124"/>
        <v>2.913932833728348E-7</v>
      </c>
      <c r="H1134" s="8">
        <f t="shared" si="119"/>
        <v>0</v>
      </c>
      <c r="I1134" s="8">
        <v>0</v>
      </c>
      <c r="J1134" s="8">
        <v>0</v>
      </c>
      <c r="K1134" s="8">
        <f t="shared" si="120"/>
        <v>0</v>
      </c>
      <c r="L1134" s="8">
        <f t="shared" si="121"/>
        <v>-1.5783802849361884E-9</v>
      </c>
      <c r="M1134" s="8">
        <f>G1134*$C$10*$B$8</f>
        <v>1.5783802849361884E-9</v>
      </c>
      <c r="N1134" s="8">
        <f t="shared" si="122"/>
        <v>2.9297166365777101E-7</v>
      </c>
      <c r="O1134" s="8">
        <f t="shared" si="125"/>
        <v>1148696.0621283499</v>
      </c>
      <c r="P1134" s="2">
        <f t="shared" si="123"/>
        <v>1</v>
      </c>
    </row>
    <row r="1135" spans="5:16" x14ac:dyDescent="0.3">
      <c r="E1135" s="7">
        <v>1130</v>
      </c>
      <c r="F1135" s="10">
        <f>DATE(YEAR(F1134),MONTH(F1134)+IF($B$9="Monthly",1,0),DAY(F1134)+IF($B$9="Biweekly",14,0))</f>
        <v>79625</v>
      </c>
      <c r="G1135" s="8">
        <f t="shared" si="124"/>
        <v>2.9297166365777101E-7</v>
      </c>
      <c r="H1135" s="8">
        <f t="shared" si="119"/>
        <v>0</v>
      </c>
      <c r="I1135" s="8">
        <v>0</v>
      </c>
      <c r="J1135" s="8">
        <v>0</v>
      </c>
      <c r="K1135" s="8">
        <f t="shared" si="120"/>
        <v>0</v>
      </c>
      <c r="L1135" s="8">
        <f t="shared" si="121"/>
        <v>-1.5869298448129263E-9</v>
      </c>
      <c r="M1135" s="8">
        <f>G1135*$C$10*$B$8</f>
        <v>1.5869298448129263E-9</v>
      </c>
      <c r="N1135" s="8">
        <f t="shared" si="122"/>
        <v>2.9455859350258392E-7</v>
      </c>
      <c r="O1135" s="8">
        <f t="shared" si="125"/>
        <v>1148696.0621283515</v>
      </c>
      <c r="P1135" s="2">
        <f t="shared" si="123"/>
        <v>1</v>
      </c>
    </row>
    <row r="1136" spans="5:16" x14ac:dyDescent="0.3">
      <c r="E1136" s="7">
        <v>1131</v>
      </c>
      <c r="F1136" s="10">
        <f>DATE(YEAR(F1135),MONTH(F1135)+IF($B$9="Monthly",1,0),DAY(F1135)+IF($B$9="Biweekly",14,0))</f>
        <v>79656</v>
      </c>
      <c r="G1136" s="8">
        <f t="shared" si="124"/>
        <v>2.9455859350258392E-7</v>
      </c>
      <c r="H1136" s="8">
        <f t="shared" si="119"/>
        <v>0</v>
      </c>
      <c r="I1136" s="8">
        <v>0</v>
      </c>
      <c r="J1136" s="8">
        <v>0</v>
      </c>
      <c r="K1136" s="8">
        <f t="shared" si="120"/>
        <v>0</v>
      </c>
      <c r="L1136" s="8">
        <f t="shared" si="121"/>
        <v>-1.5955257148056628E-9</v>
      </c>
      <c r="M1136" s="8">
        <f>G1136*$C$10*$B$8</f>
        <v>1.5955257148056628E-9</v>
      </c>
      <c r="N1136" s="8">
        <f t="shared" si="122"/>
        <v>2.961541192173896E-7</v>
      </c>
      <c r="O1136" s="8">
        <f t="shared" si="125"/>
        <v>1148696.0621283532</v>
      </c>
      <c r="P1136" s="2">
        <f t="shared" si="123"/>
        <v>1</v>
      </c>
    </row>
    <row r="1137" spans="5:16" x14ac:dyDescent="0.3">
      <c r="E1137" s="7">
        <v>1132</v>
      </c>
      <c r="F1137" s="10">
        <f>DATE(YEAR(F1136),MONTH(F1136)+IF($B$9="Monthly",1,0),DAY(F1136)+IF($B$9="Biweekly",14,0))</f>
        <v>79684</v>
      </c>
      <c r="G1137" s="8">
        <f t="shared" si="124"/>
        <v>2.961541192173896E-7</v>
      </c>
      <c r="H1137" s="8">
        <f t="shared" si="119"/>
        <v>0</v>
      </c>
      <c r="I1137" s="8">
        <v>0</v>
      </c>
      <c r="J1137" s="8">
        <v>0</v>
      </c>
      <c r="K1137" s="8">
        <f t="shared" si="120"/>
        <v>0</v>
      </c>
      <c r="L1137" s="8">
        <f t="shared" si="121"/>
        <v>-1.6041681457608603E-9</v>
      </c>
      <c r="M1137" s="8">
        <f>G1137*$C$10*$B$8</f>
        <v>1.6041681457608603E-9</v>
      </c>
      <c r="N1137" s="8">
        <f t="shared" si="122"/>
        <v>2.9775828736315047E-7</v>
      </c>
      <c r="O1137" s="8">
        <f t="shared" si="125"/>
        <v>1148696.0621283548</v>
      </c>
      <c r="P1137" s="2">
        <f t="shared" si="123"/>
        <v>1</v>
      </c>
    </row>
    <row r="1138" spans="5:16" x14ac:dyDescent="0.3">
      <c r="E1138" s="7">
        <v>1133</v>
      </c>
      <c r="F1138" s="10">
        <f>DATE(YEAR(F1137),MONTH(F1137)+IF($B$9="Monthly",1,0),DAY(F1137)+IF($B$9="Biweekly",14,0))</f>
        <v>79715</v>
      </c>
      <c r="G1138" s="8">
        <f t="shared" si="124"/>
        <v>2.9775828736315047E-7</v>
      </c>
      <c r="H1138" s="8">
        <f t="shared" si="119"/>
        <v>0</v>
      </c>
      <c r="I1138" s="8">
        <v>0</v>
      </c>
      <c r="J1138" s="8">
        <v>0</v>
      </c>
      <c r="K1138" s="8">
        <f t="shared" si="120"/>
        <v>0</v>
      </c>
      <c r="L1138" s="8">
        <f t="shared" si="121"/>
        <v>-1.6128573898837316E-9</v>
      </c>
      <c r="M1138" s="8">
        <f>G1138*$C$10*$B$8</f>
        <v>1.6128573898837316E-9</v>
      </c>
      <c r="N1138" s="8">
        <f t="shared" si="122"/>
        <v>2.9937114475303419E-7</v>
      </c>
      <c r="O1138" s="8">
        <f t="shared" si="125"/>
        <v>1148696.0621283564</v>
      </c>
      <c r="P1138" s="2">
        <f t="shared" si="123"/>
        <v>1</v>
      </c>
    </row>
    <row r="1139" spans="5:16" x14ac:dyDescent="0.3">
      <c r="E1139" s="7">
        <v>1134</v>
      </c>
      <c r="F1139" s="10">
        <f>DATE(YEAR(F1138),MONTH(F1138)+IF($B$9="Monthly",1,0),DAY(F1138)+IF($B$9="Biweekly",14,0))</f>
        <v>79745</v>
      </c>
      <c r="G1139" s="8">
        <f t="shared" si="124"/>
        <v>2.9937114475303419E-7</v>
      </c>
      <c r="H1139" s="8">
        <f t="shared" si="119"/>
        <v>0</v>
      </c>
      <c r="I1139" s="8">
        <v>0</v>
      </c>
      <c r="J1139" s="8">
        <v>0</v>
      </c>
      <c r="K1139" s="8">
        <f t="shared" si="120"/>
        <v>0</v>
      </c>
      <c r="L1139" s="8">
        <f t="shared" si="121"/>
        <v>-1.6215937007456019E-9</v>
      </c>
      <c r="M1139" s="8">
        <f>G1139*$C$10*$B$8</f>
        <v>1.6215937007456019E-9</v>
      </c>
      <c r="N1139" s="8">
        <f t="shared" si="122"/>
        <v>3.0099273845377977E-7</v>
      </c>
      <c r="O1139" s="8">
        <f t="shared" si="125"/>
        <v>1148696.0621283581</v>
      </c>
      <c r="P1139" s="2">
        <f t="shared" si="123"/>
        <v>1</v>
      </c>
    </row>
    <row r="1140" spans="5:16" x14ac:dyDescent="0.3">
      <c r="E1140" s="7">
        <v>1135</v>
      </c>
      <c r="F1140" s="10">
        <f>DATE(YEAR(F1139),MONTH(F1139)+IF($B$9="Monthly",1,0),DAY(F1139)+IF($B$9="Biweekly",14,0))</f>
        <v>79776</v>
      </c>
      <c r="G1140" s="8">
        <f t="shared" si="124"/>
        <v>3.0099273845377977E-7</v>
      </c>
      <c r="H1140" s="8">
        <f t="shared" si="119"/>
        <v>0</v>
      </c>
      <c r="I1140" s="8">
        <v>0</v>
      </c>
      <c r="J1140" s="8">
        <v>0</v>
      </c>
      <c r="K1140" s="8">
        <f t="shared" si="120"/>
        <v>0</v>
      </c>
      <c r="L1140" s="8">
        <f t="shared" si="121"/>
        <v>-1.6303773332913072E-9</v>
      </c>
      <c r="M1140" s="8">
        <f>G1140*$C$10*$B$8</f>
        <v>1.6303773332913072E-9</v>
      </c>
      <c r="N1140" s="8">
        <f t="shared" si="122"/>
        <v>3.0262311578707108E-7</v>
      </c>
      <c r="O1140" s="8">
        <f t="shared" si="125"/>
        <v>1148696.0621283597</v>
      </c>
      <c r="P1140" s="2">
        <f t="shared" si="123"/>
        <v>1</v>
      </c>
    </row>
    <row r="1141" spans="5:16" x14ac:dyDescent="0.3">
      <c r="E1141" s="7">
        <v>1136</v>
      </c>
      <c r="F1141" s="10">
        <f>DATE(YEAR(F1140),MONTH(F1140)+IF($B$9="Monthly",1,0),DAY(F1140)+IF($B$9="Biweekly",14,0))</f>
        <v>79806</v>
      </c>
      <c r="G1141" s="8">
        <f t="shared" si="124"/>
        <v>3.0262311578707108E-7</v>
      </c>
      <c r="H1141" s="8">
        <f t="shared" si="119"/>
        <v>0</v>
      </c>
      <c r="I1141" s="8">
        <v>0</v>
      </c>
      <c r="J1141" s="8">
        <v>0</v>
      </c>
      <c r="K1141" s="8">
        <f t="shared" si="120"/>
        <v>0</v>
      </c>
      <c r="L1141" s="8">
        <f t="shared" si="121"/>
        <v>-1.639208543846635E-9</v>
      </c>
      <c r="M1141" s="8">
        <f>G1141*$C$10*$B$8</f>
        <v>1.639208543846635E-9</v>
      </c>
      <c r="N1141" s="8">
        <f t="shared" si="122"/>
        <v>3.0426232433091773E-7</v>
      </c>
      <c r="O1141" s="8">
        <f t="shared" si="125"/>
        <v>1148696.0621283613</v>
      </c>
      <c r="P1141" s="2">
        <f t="shared" si="123"/>
        <v>1</v>
      </c>
    </row>
    <row r="1142" spans="5:16" x14ac:dyDescent="0.3">
      <c r="E1142" s="7">
        <v>1137</v>
      </c>
      <c r="F1142" s="10">
        <f>DATE(YEAR(F1141),MONTH(F1141)+IF($B$9="Monthly",1,0),DAY(F1141)+IF($B$9="Biweekly",14,0))</f>
        <v>79837</v>
      </c>
      <c r="G1142" s="8">
        <f t="shared" si="124"/>
        <v>3.0426232433091773E-7</v>
      </c>
      <c r="H1142" s="8">
        <f t="shared" si="119"/>
        <v>0</v>
      </c>
      <c r="I1142" s="8">
        <v>0</v>
      </c>
      <c r="J1142" s="8">
        <v>0</v>
      </c>
      <c r="K1142" s="8">
        <f t="shared" si="120"/>
        <v>0</v>
      </c>
      <c r="L1142" s="8">
        <f t="shared" si="121"/>
        <v>-1.6480875901258043E-9</v>
      </c>
      <c r="M1142" s="8">
        <f>G1142*$C$10*$B$8</f>
        <v>1.6480875901258043E-9</v>
      </c>
      <c r="N1142" s="8">
        <f t="shared" si="122"/>
        <v>3.0591041192104354E-7</v>
      </c>
      <c r="O1142" s="8">
        <f t="shared" si="125"/>
        <v>1148696.0621283629</v>
      </c>
      <c r="P1142" s="2">
        <f t="shared" si="123"/>
        <v>1</v>
      </c>
    </row>
    <row r="1143" spans="5:16" x14ac:dyDescent="0.3">
      <c r="E1143" s="7">
        <v>1138</v>
      </c>
      <c r="F1143" s="10">
        <f>DATE(YEAR(F1142),MONTH(F1142)+IF($B$9="Monthly",1,0),DAY(F1142)+IF($B$9="Biweekly",14,0))</f>
        <v>79868</v>
      </c>
      <c r="G1143" s="8">
        <f t="shared" si="124"/>
        <v>3.0591041192104354E-7</v>
      </c>
      <c r="H1143" s="8">
        <f t="shared" si="119"/>
        <v>0</v>
      </c>
      <c r="I1143" s="8">
        <v>0</v>
      </c>
      <c r="J1143" s="8">
        <v>0</v>
      </c>
      <c r="K1143" s="8">
        <f t="shared" si="120"/>
        <v>0</v>
      </c>
      <c r="L1143" s="8">
        <f t="shared" si="121"/>
        <v>-1.6570147312389857E-9</v>
      </c>
      <c r="M1143" s="8">
        <f>G1143*$C$10*$B$8</f>
        <v>1.6570147312389857E-9</v>
      </c>
      <c r="N1143" s="8">
        <f t="shared" si="122"/>
        <v>3.0756742665228252E-7</v>
      </c>
      <c r="O1143" s="8">
        <f t="shared" si="125"/>
        <v>1148696.0621283646</v>
      </c>
      <c r="P1143" s="2">
        <f t="shared" si="123"/>
        <v>1</v>
      </c>
    </row>
    <row r="1144" spans="5:16" x14ac:dyDescent="0.3">
      <c r="E1144" s="7">
        <v>1139</v>
      </c>
      <c r="F1144" s="10">
        <f>DATE(YEAR(F1143),MONTH(F1143)+IF($B$9="Monthly",1,0),DAY(F1143)+IF($B$9="Biweekly",14,0))</f>
        <v>79898</v>
      </c>
      <c r="G1144" s="8">
        <f t="shared" si="124"/>
        <v>3.0756742665228252E-7</v>
      </c>
      <c r="H1144" s="8">
        <f t="shared" si="119"/>
        <v>0</v>
      </c>
      <c r="I1144" s="8">
        <v>0</v>
      </c>
      <c r="J1144" s="8">
        <v>0</v>
      </c>
      <c r="K1144" s="8">
        <f t="shared" si="120"/>
        <v>0</v>
      </c>
      <c r="L1144" s="8">
        <f t="shared" si="121"/>
        <v>-1.6659902276998636E-9</v>
      </c>
      <c r="M1144" s="8">
        <f>G1144*$C$10*$B$8</f>
        <v>1.6659902276998636E-9</v>
      </c>
      <c r="N1144" s="8">
        <f t="shared" si="122"/>
        <v>3.092334168799824E-7</v>
      </c>
      <c r="O1144" s="8">
        <f t="shared" si="125"/>
        <v>1148696.0621283662</v>
      </c>
      <c r="P1144" s="2">
        <f t="shared" si="123"/>
        <v>1</v>
      </c>
    </row>
    <row r="1145" spans="5:16" x14ac:dyDescent="0.3">
      <c r="E1145" s="7">
        <v>1140</v>
      </c>
      <c r="F1145" s="10">
        <f>DATE(YEAR(F1144),MONTH(F1144)+IF($B$9="Monthly",1,0),DAY(F1144)+IF($B$9="Biweekly",14,0))</f>
        <v>79929</v>
      </c>
      <c r="G1145" s="8">
        <f t="shared" si="124"/>
        <v>3.092334168799824E-7</v>
      </c>
      <c r="H1145" s="8">
        <f t="shared" si="119"/>
        <v>0</v>
      </c>
      <c r="I1145" s="8">
        <v>0</v>
      </c>
      <c r="J1145" s="8">
        <v>0</v>
      </c>
      <c r="K1145" s="8">
        <f t="shared" si="120"/>
        <v>0</v>
      </c>
      <c r="L1145" s="8">
        <f t="shared" si="121"/>
        <v>-1.6750143414332379E-9</v>
      </c>
      <c r="M1145" s="8">
        <f>G1145*$C$10*$B$8</f>
        <v>1.6750143414332379E-9</v>
      </c>
      <c r="N1145" s="8">
        <f t="shared" si="122"/>
        <v>3.1090843122141563E-7</v>
      </c>
      <c r="O1145" s="8">
        <f t="shared" si="125"/>
        <v>1148696.0621283678</v>
      </c>
      <c r="P1145" s="2">
        <f t="shared" si="123"/>
        <v>1</v>
      </c>
    </row>
    <row r="1146" spans="5:16" x14ac:dyDescent="0.3">
      <c r="E1146" s="7">
        <v>1141</v>
      </c>
      <c r="F1146" s="10">
        <f>DATE(YEAR(F1145),MONTH(F1145)+IF($B$9="Monthly",1,0),DAY(F1145)+IF($B$9="Biweekly",14,0))</f>
        <v>79959</v>
      </c>
      <c r="G1146" s="8">
        <f t="shared" si="124"/>
        <v>3.1090843122141563E-7</v>
      </c>
      <c r="H1146" s="8">
        <f t="shared" si="119"/>
        <v>0</v>
      </c>
      <c r="I1146" s="8">
        <v>0</v>
      </c>
      <c r="J1146" s="8">
        <v>0</v>
      </c>
      <c r="K1146" s="8">
        <f t="shared" si="120"/>
        <v>0</v>
      </c>
      <c r="L1146" s="8">
        <f t="shared" si="121"/>
        <v>-1.6840873357826679E-9</v>
      </c>
      <c r="M1146" s="8">
        <f>G1146*$C$10*$B$8</f>
        <v>1.6840873357826679E-9</v>
      </c>
      <c r="N1146" s="8">
        <f t="shared" si="122"/>
        <v>3.1259251855719828E-7</v>
      </c>
      <c r="O1146" s="8">
        <f t="shared" si="125"/>
        <v>1148696.0621283695</v>
      </c>
      <c r="P1146" s="2">
        <f t="shared" si="123"/>
        <v>1</v>
      </c>
    </row>
    <row r="1147" spans="5:16" x14ac:dyDescent="0.3">
      <c r="E1147" s="7">
        <v>1142</v>
      </c>
      <c r="F1147" s="10">
        <f>DATE(YEAR(F1146),MONTH(F1146)+IF($B$9="Monthly",1,0),DAY(F1146)+IF($B$9="Biweekly",14,0))</f>
        <v>79990</v>
      </c>
      <c r="G1147" s="8">
        <f t="shared" si="124"/>
        <v>3.1259251855719828E-7</v>
      </c>
      <c r="H1147" s="8">
        <f t="shared" si="119"/>
        <v>0</v>
      </c>
      <c r="I1147" s="8">
        <v>0</v>
      </c>
      <c r="J1147" s="8">
        <v>0</v>
      </c>
      <c r="K1147" s="8">
        <f t="shared" si="120"/>
        <v>0</v>
      </c>
      <c r="L1147" s="8">
        <f t="shared" si="121"/>
        <v>-1.6932094755181573E-9</v>
      </c>
      <c r="M1147" s="8">
        <f>G1147*$C$10*$B$8</f>
        <v>1.6932094755181573E-9</v>
      </c>
      <c r="N1147" s="8">
        <f t="shared" si="122"/>
        <v>3.1428572803271644E-7</v>
      </c>
      <c r="O1147" s="8">
        <f t="shared" si="125"/>
        <v>1148696.0621283711</v>
      </c>
      <c r="P1147" s="2">
        <f t="shared" si="123"/>
        <v>1</v>
      </c>
    </row>
    <row r="1148" spans="5:16" x14ac:dyDescent="0.3">
      <c r="E1148" s="7">
        <v>1143</v>
      </c>
      <c r="F1148" s="10">
        <f>DATE(YEAR(F1147),MONTH(F1147)+IF($B$9="Monthly",1,0),DAY(F1147)+IF($B$9="Biweekly",14,0))</f>
        <v>80021</v>
      </c>
      <c r="G1148" s="8">
        <f t="shared" si="124"/>
        <v>3.1428572803271644E-7</v>
      </c>
      <c r="H1148" s="8">
        <f t="shared" si="119"/>
        <v>0</v>
      </c>
      <c r="I1148" s="8">
        <v>0</v>
      </c>
      <c r="J1148" s="8">
        <v>0</v>
      </c>
      <c r="K1148" s="8">
        <f t="shared" si="120"/>
        <v>0</v>
      </c>
      <c r="L1148" s="8">
        <f t="shared" si="121"/>
        <v>-1.7023810268438807E-9</v>
      </c>
      <c r="M1148" s="8">
        <f>G1148*$C$10*$B$8</f>
        <v>1.7023810268438807E-9</v>
      </c>
      <c r="N1148" s="8">
        <f t="shared" si="122"/>
        <v>3.1598810905956032E-7</v>
      </c>
      <c r="O1148" s="8">
        <f t="shared" si="125"/>
        <v>1148696.0621283727</v>
      </c>
      <c r="P1148" s="2">
        <f t="shared" si="123"/>
        <v>1</v>
      </c>
    </row>
    <row r="1149" spans="5:16" x14ac:dyDescent="0.3">
      <c r="E1149" s="7">
        <v>1144</v>
      </c>
      <c r="F1149" s="10">
        <f>DATE(YEAR(F1148),MONTH(F1148)+IF($B$9="Monthly",1,0),DAY(F1148)+IF($B$9="Biweekly",14,0))</f>
        <v>80049</v>
      </c>
      <c r="G1149" s="8">
        <f t="shared" si="124"/>
        <v>3.1598810905956032E-7</v>
      </c>
      <c r="H1149" s="8">
        <f t="shared" si="119"/>
        <v>0</v>
      </c>
      <c r="I1149" s="8">
        <v>0</v>
      </c>
      <c r="J1149" s="8">
        <v>0</v>
      </c>
      <c r="K1149" s="8">
        <f t="shared" si="120"/>
        <v>0</v>
      </c>
      <c r="L1149" s="8">
        <f t="shared" si="121"/>
        <v>-1.7116022574059518E-9</v>
      </c>
      <c r="M1149" s="8">
        <f>G1149*$C$10*$B$8</f>
        <v>1.7116022574059518E-9</v>
      </c>
      <c r="N1149" s="8">
        <f t="shared" si="122"/>
        <v>3.176997113169663E-7</v>
      </c>
      <c r="O1149" s="8">
        <f t="shared" si="125"/>
        <v>1148696.0621283744</v>
      </c>
      <c r="P1149" s="2">
        <f t="shared" si="123"/>
        <v>1</v>
      </c>
    </row>
    <row r="1150" spans="5:16" x14ac:dyDescent="0.3">
      <c r="E1150" s="7">
        <v>1145</v>
      </c>
      <c r="F1150" s="10">
        <f>DATE(YEAR(F1149),MONTH(F1149)+IF($B$9="Monthly",1,0),DAY(F1149)+IF($B$9="Biweekly",14,0))</f>
        <v>80080</v>
      </c>
      <c r="G1150" s="8">
        <f t="shared" si="124"/>
        <v>3.176997113169663E-7</v>
      </c>
      <c r="H1150" s="8">
        <f t="shared" si="119"/>
        <v>0</v>
      </c>
      <c r="I1150" s="8">
        <v>0</v>
      </c>
      <c r="J1150" s="8">
        <v>0</v>
      </c>
      <c r="K1150" s="8">
        <f t="shared" si="120"/>
        <v>0</v>
      </c>
      <c r="L1150" s="8">
        <f t="shared" si="121"/>
        <v>-1.720873436300234E-9</v>
      </c>
      <c r="M1150" s="8">
        <f>G1150*$C$10*$B$8</f>
        <v>1.720873436300234E-9</v>
      </c>
      <c r="N1150" s="8">
        <f t="shared" si="122"/>
        <v>3.1942058475326654E-7</v>
      </c>
      <c r="O1150" s="8">
        <f t="shared" si="125"/>
        <v>1148696.062128376</v>
      </c>
      <c r="P1150" s="2">
        <f t="shared" si="123"/>
        <v>1</v>
      </c>
    </row>
    <row r="1151" spans="5:16" x14ac:dyDescent="0.3">
      <c r="E1151" s="7">
        <v>1146</v>
      </c>
      <c r="F1151" s="10">
        <f>DATE(YEAR(F1150),MONTH(F1150)+IF($B$9="Monthly",1,0),DAY(F1150)+IF($B$9="Biweekly",14,0))</f>
        <v>80110</v>
      </c>
      <c r="G1151" s="8">
        <f t="shared" si="124"/>
        <v>3.1942058475326654E-7</v>
      </c>
      <c r="H1151" s="8">
        <f t="shared" si="119"/>
        <v>0</v>
      </c>
      <c r="I1151" s="8">
        <v>0</v>
      </c>
      <c r="J1151" s="8">
        <v>0</v>
      </c>
      <c r="K1151" s="8">
        <f t="shared" si="120"/>
        <v>0</v>
      </c>
      <c r="L1151" s="8">
        <f t="shared" si="121"/>
        <v>-1.7301948340801939E-9</v>
      </c>
      <c r="M1151" s="8">
        <f>G1151*$C$10*$B$8</f>
        <v>1.7301948340801939E-9</v>
      </c>
      <c r="N1151" s="8">
        <f t="shared" si="122"/>
        <v>3.2115077958734673E-7</v>
      </c>
      <c r="O1151" s="8">
        <f t="shared" si="125"/>
        <v>1148696.0621283776</v>
      </c>
      <c r="P1151" s="2">
        <f t="shared" si="123"/>
        <v>1</v>
      </c>
    </row>
    <row r="1152" spans="5:16" x14ac:dyDescent="0.3">
      <c r="E1152" s="7">
        <v>1147</v>
      </c>
      <c r="F1152" s="10">
        <f>DATE(YEAR(F1151),MONTH(F1151)+IF($B$9="Monthly",1,0),DAY(F1151)+IF($B$9="Biweekly",14,0))</f>
        <v>80141</v>
      </c>
      <c r="G1152" s="8">
        <f t="shared" si="124"/>
        <v>3.2115077958734673E-7</v>
      </c>
      <c r="H1152" s="8">
        <f t="shared" si="119"/>
        <v>0</v>
      </c>
      <c r="I1152" s="8">
        <v>0</v>
      </c>
      <c r="J1152" s="8">
        <v>0</v>
      </c>
      <c r="K1152" s="8">
        <f t="shared" si="120"/>
        <v>0</v>
      </c>
      <c r="L1152" s="8">
        <f t="shared" si="121"/>
        <v>-1.7395667227647946E-9</v>
      </c>
      <c r="M1152" s="8">
        <f>G1152*$C$10*$B$8</f>
        <v>1.7395667227647946E-9</v>
      </c>
      <c r="N1152" s="8">
        <f t="shared" si="122"/>
        <v>3.2289034631011151E-7</v>
      </c>
      <c r="O1152" s="8">
        <f t="shared" si="125"/>
        <v>1148696.0621283792</v>
      </c>
      <c r="P1152" s="2">
        <f t="shared" si="123"/>
        <v>1</v>
      </c>
    </row>
    <row r="1153" spans="5:16" x14ac:dyDescent="0.3">
      <c r="E1153" s="7">
        <v>1148</v>
      </c>
      <c r="F1153" s="10">
        <f>DATE(YEAR(F1152),MONTH(F1152)+IF($B$9="Monthly",1,0),DAY(F1152)+IF($B$9="Biweekly",14,0))</f>
        <v>80171</v>
      </c>
      <c r="G1153" s="8">
        <f t="shared" si="124"/>
        <v>3.2289034631011151E-7</v>
      </c>
      <c r="H1153" s="8">
        <f t="shared" si="119"/>
        <v>0</v>
      </c>
      <c r="I1153" s="8">
        <v>0</v>
      </c>
      <c r="J1153" s="8">
        <v>0</v>
      </c>
      <c r="K1153" s="8">
        <f t="shared" si="120"/>
        <v>0</v>
      </c>
      <c r="L1153" s="8">
        <f t="shared" si="121"/>
        <v>-1.7489893758464374E-9</v>
      </c>
      <c r="M1153" s="8">
        <f>G1153*$C$10*$B$8</f>
        <v>1.7489893758464374E-9</v>
      </c>
      <c r="N1153" s="8">
        <f t="shared" si="122"/>
        <v>3.2463933568595793E-7</v>
      </c>
      <c r="O1153" s="8">
        <f t="shared" si="125"/>
        <v>1148696.0621283811</v>
      </c>
      <c r="P1153" s="2">
        <f t="shared" si="123"/>
        <v>1</v>
      </c>
    </row>
    <row r="1154" spans="5:16" x14ac:dyDescent="0.3">
      <c r="E1154" s="7">
        <v>1149</v>
      </c>
      <c r="F1154" s="10">
        <f>DATE(YEAR(F1153),MONTH(F1153)+IF($B$9="Monthly",1,0),DAY(F1153)+IF($B$9="Biweekly",14,0))</f>
        <v>80202</v>
      </c>
      <c r="G1154" s="8">
        <f t="shared" si="124"/>
        <v>3.2463933568595793E-7</v>
      </c>
      <c r="H1154" s="8">
        <f t="shared" si="119"/>
        <v>0</v>
      </c>
      <c r="I1154" s="8">
        <v>0</v>
      </c>
      <c r="J1154" s="8">
        <v>0</v>
      </c>
      <c r="K1154" s="8">
        <f t="shared" si="120"/>
        <v>0</v>
      </c>
      <c r="L1154" s="8">
        <f t="shared" si="121"/>
        <v>-1.7584630682989386E-9</v>
      </c>
      <c r="M1154" s="8">
        <f>G1154*$C$10*$B$8</f>
        <v>1.7584630682989386E-9</v>
      </c>
      <c r="N1154" s="8">
        <f t="shared" si="122"/>
        <v>3.2639779875425686E-7</v>
      </c>
      <c r="O1154" s="8">
        <f t="shared" si="125"/>
        <v>1148696.062128383</v>
      </c>
      <c r="P1154" s="2">
        <f t="shared" si="123"/>
        <v>1</v>
      </c>
    </row>
    <row r="1155" spans="5:16" x14ac:dyDescent="0.3">
      <c r="E1155" s="7">
        <v>1150</v>
      </c>
      <c r="F1155" s="10">
        <f>DATE(YEAR(F1154),MONTH(F1154)+IF($B$9="Monthly",1,0),DAY(F1154)+IF($B$9="Biweekly",14,0))</f>
        <v>80233</v>
      </c>
      <c r="G1155" s="8">
        <f t="shared" si="124"/>
        <v>3.2639779875425686E-7</v>
      </c>
      <c r="H1155" s="8">
        <f t="shared" si="119"/>
        <v>0</v>
      </c>
      <c r="I1155" s="8">
        <v>0</v>
      </c>
      <c r="J1155" s="8">
        <v>0</v>
      </c>
      <c r="K1155" s="8">
        <f t="shared" si="120"/>
        <v>0</v>
      </c>
      <c r="L1155" s="8">
        <f t="shared" si="121"/>
        <v>-1.767988076585558E-9</v>
      </c>
      <c r="M1155" s="8">
        <f>G1155*$C$10*$B$8</f>
        <v>1.767988076585558E-9</v>
      </c>
      <c r="N1155" s="8">
        <f t="shared" si="122"/>
        <v>3.2816578683084241E-7</v>
      </c>
      <c r="O1155" s="8">
        <f t="shared" si="125"/>
        <v>1148696.0621283848</v>
      </c>
      <c r="P1155" s="2">
        <f t="shared" si="123"/>
        <v>1</v>
      </c>
    </row>
    <row r="1156" spans="5:16" x14ac:dyDescent="0.3">
      <c r="E1156" s="7">
        <v>1151</v>
      </c>
      <c r="F1156" s="10">
        <f>DATE(YEAR(F1155),MONTH(F1155)+IF($B$9="Monthly",1,0),DAY(F1155)+IF($B$9="Biweekly",14,0))</f>
        <v>80263</v>
      </c>
      <c r="G1156" s="8">
        <f t="shared" si="124"/>
        <v>3.2816578683084241E-7</v>
      </c>
      <c r="H1156" s="8">
        <f t="shared" si="119"/>
        <v>0</v>
      </c>
      <c r="I1156" s="8">
        <v>0</v>
      </c>
      <c r="J1156" s="8">
        <v>0</v>
      </c>
      <c r="K1156" s="8">
        <f t="shared" si="120"/>
        <v>0</v>
      </c>
      <c r="L1156" s="8">
        <f t="shared" si="121"/>
        <v>-1.7775646786670629E-9</v>
      </c>
      <c r="M1156" s="8">
        <f>G1156*$C$10*$B$8</f>
        <v>1.7775646786670629E-9</v>
      </c>
      <c r="N1156" s="8">
        <f t="shared" si="122"/>
        <v>3.2994335150950946E-7</v>
      </c>
      <c r="O1156" s="8">
        <f t="shared" si="125"/>
        <v>1148696.0621283867</v>
      </c>
      <c r="P1156" s="2">
        <f t="shared" si="123"/>
        <v>1</v>
      </c>
    </row>
    <row r="1157" spans="5:16" x14ac:dyDescent="0.3">
      <c r="E1157" s="7">
        <v>1152</v>
      </c>
      <c r="F1157" s="10">
        <f>DATE(YEAR(F1156),MONTH(F1156)+IF($B$9="Monthly",1,0),DAY(F1156)+IF($B$9="Biweekly",14,0))</f>
        <v>80294</v>
      </c>
      <c r="G1157" s="8">
        <f t="shared" si="124"/>
        <v>3.2994335150950946E-7</v>
      </c>
      <c r="H1157" s="8">
        <f t="shared" si="119"/>
        <v>0</v>
      </c>
      <c r="I1157" s="8">
        <v>0</v>
      </c>
      <c r="J1157" s="8">
        <v>0</v>
      </c>
      <c r="K1157" s="8">
        <f t="shared" si="120"/>
        <v>0</v>
      </c>
      <c r="L1157" s="8">
        <f t="shared" si="121"/>
        <v>-1.7871931540098429E-9</v>
      </c>
      <c r="M1157" s="8">
        <f>G1157*$C$10*$B$8</f>
        <v>1.7871931540098429E-9</v>
      </c>
      <c r="N1157" s="8">
        <f t="shared" si="122"/>
        <v>3.3173054466351932E-7</v>
      </c>
      <c r="O1157" s="8">
        <f t="shared" si="125"/>
        <v>1148696.0621283886</v>
      </c>
      <c r="P1157" s="2">
        <f t="shared" si="123"/>
        <v>1</v>
      </c>
    </row>
    <row r="1158" spans="5:16" x14ac:dyDescent="0.3">
      <c r="E1158" s="7">
        <v>1153</v>
      </c>
      <c r="F1158" s="10">
        <f>DATE(YEAR(F1157),MONTH(F1157)+IF($B$9="Monthly",1,0),DAY(F1157)+IF($B$9="Biweekly",14,0))</f>
        <v>80324</v>
      </c>
      <c r="G1158" s="8">
        <f t="shared" si="124"/>
        <v>3.3173054466351932E-7</v>
      </c>
      <c r="H1158" s="8">
        <f t="shared" si="119"/>
        <v>0</v>
      </c>
      <c r="I1158" s="8">
        <v>0</v>
      </c>
      <c r="J1158" s="8">
        <v>0</v>
      </c>
      <c r="K1158" s="8">
        <f t="shared" si="120"/>
        <v>0</v>
      </c>
      <c r="L1158" s="8">
        <f t="shared" si="121"/>
        <v>-1.7968737835940631E-9</v>
      </c>
      <c r="M1158" s="8">
        <f>G1158*$C$10*$B$8</f>
        <v>1.7968737835940631E-9</v>
      </c>
      <c r="N1158" s="8">
        <f t="shared" si="122"/>
        <v>3.3352741844711338E-7</v>
      </c>
      <c r="O1158" s="8">
        <f t="shared" si="125"/>
        <v>1148696.0621283904</v>
      </c>
      <c r="P1158" s="2">
        <f t="shared" si="123"/>
        <v>1</v>
      </c>
    </row>
    <row r="1159" spans="5:16" x14ac:dyDescent="0.3">
      <c r="E1159" s="7">
        <v>1154</v>
      </c>
      <c r="F1159" s="10">
        <f>DATE(YEAR(F1158),MONTH(F1158)+IF($B$9="Monthly",1,0),DAY(F1158)+IF($B$9="Biweekly",14,0))</f>
        <v>80355</v>
      </c>
      <c r="G1159" s="8">
        <f t="shared" si="124"/>
        <v>3.3352741844711338E-7</v>
      </c>
      <c r="H1159" s="8">
        <f t="shared" ref="H1159:H1222" si="126">IF(G1159&gt;1,-PMT($B$8*$C$10,$B$7/$C$10,$G$6,0),0)</f>
        <v>0</v>
      </c>
      <c r="I1159" s="8">
        <v>0</v>
      </c>
      <c r="J1159" s="8">
        <v>0</v>
      </c>
      <c r="K1159" s="8">
        <f t="shared" ref="K1159:K1222" si="127">H1159+I1159+J1159</f>
        <v>0</v>
      </c>
      <c r="L1159" s="8">
        <f t="shared" ref="L1159:L1222" si="128">K1159-M1159</f>
        <v>-1.8066068499218642E-9</v>
      </c>
      <c r="M1159" s="8">
        <f>G1159*$C$10*$B$8</f>
        <v>1.8066068499218642E-9</v>
      </c>
      <c r="N1159" s="8">
        <f t="shared" ref="N1159:N1222" si="129">G1159-L1159</f>
        <v>3.3533402529703525E-7</v>
      </c>
      <c r="O1159" s="8">
        <f t="shared" si="125"/>
        <v>1148696.0621283923</v>
      </c>
      <c r="P1159" s="2">
        <f t="shared" ref="P1159:P1222" si="130">IF(N1159&gt;0,1,0)</f>
        <v>1</v>
      </c>
    </row>
    <row r="1160" spans="5:16" x14ac:dyDescent="0.3">
      <c r="E1160" s="7">
        <v>1155</v>
      </c>
      <c r="F1160" s="10">
        <f>DATE(YEAR(F1159),MONTH(F1159)+IF($B$9="Monthly",1,0),DAY(F1159)+IF($B$9="Biweekly",14,0))</f>
        <v>80386</v>
      </c>
      <c r="G1160" s="8">
        <f t="shared" ref="G1160:G1223" si="131">N1159</f>
        <v>3.3533402529703525E-7</v>
      </c>
      <c r="H1160" s="8">
        <f t="shared" si="126"/>
        <v>0</v>
      </c>
      <c r="I1160" s="8">
        <v>0</v>
      </c>
      <c r="J1160" s="8">
        <v>0</v>
      </c>
      <c r="K1160" s="8">
        <f t="shared" si="127"/>
        <v>0</v>
      </c>
      <c r="L1160" s="8">
        <f t="shared" si="128"/>
        <v>-1.8163926370256078E-9</v>
      </c>
      <c r="M1160" s="8">
        <f>G1160*$C$10*$B$8</f>
        <v>1.8163926370256078E-9</v>
      </c>
      <c r="N1160" s="8">
        <f t="shared" si="129"/>
        <v>3.3715041793406087E-7</v>
      </c>
      <c r="O1160" s="8">
        <f t="shared" ref="O1160:O1223" si="132">M1160+O1159</f>
        <v>1148696.0621283941</v>
      </c>
      <c r="P1160" s="2">
        <f t="shared" si="130"/>
        <v>1</v>
      </c>
    </row>
    <row r="1161" spans="5:16" x14ac:dyDescent="0.3">
      <c r="E1161" s="7">
        <v>1156</v>
      </c>
      <c r="F1161" s="10">
        <f>DATE(YEAR(F1160),MONTH(F1160)+IF($B$9="Monthly",1,0),DAY(F1160)+IF($B$9="Biweekly",14,0))</f>
        <v>80415</v>
      </c>
      <c r="G1161" s="8">
        <f t="shared" si="131"/>
        <v>3.3715041793406087E-7</v>
      </c>
      <c r="H1161" s="8">
        <f t="shared" si="126"/>
        <v>0</v>
      </c>
      <c r="I1161" s="8">
        <v>0</v>
      </c>
      <c r="J1161" s="8">
        <v>0</v>
      </c>
      <c r="K1161" s="8">
        <f t="shared" si="127"/>
        <v>0</v>
      </c>
      <c r="L1161" s="8">
        <f t="shared" si="128"/>
        <v>-1.826231430476163E-9</v>
      </c>
      <c r="M1161" s="8">
        <f>G1161*$C$10*$B$8</f>
        <v>1.826231430476163E-9</v>
      </c>
      <c r="N1161" s="8">
        <f t="shared" si="129"/>
        <v>3.3897664936453704E-7</v>
      </c>
      <c r="O1161" s="8">
        <f t="shared" si="132"/>
        <v>1148696.062128396</v>
      </c>
      <c r="P1161" s="2">
        <f t="shared" si="130"/>
        <v>1</v>
      </c>
    </row>
    <row r="1162" spans="5:16" x14ac:dyDescent="0.3">
      <c r="E1162" s="7">
        <v>1157</v>
      </c>
      <c r="F1162" s="10">
        <f>DATE(YEAR(F1161),MONTH(F1161)+IF($B$9="Monthly",1,0),DAY(F1161)+IF($B$9="Biweekly",14,0))</f>
        <v>80446</v>
      </c>
      <c r="G1162" s="8">
        <f t="shared" si="131"/>
        <v>3.3897664936453704E-7</v>
      </c>
      <c r="H1162" s="8">
        <f t="shared" si="126"/>
        <v>0</v>
      </c>
      <c r="I1162" s="8">
        <v>0</v>
      </c>
      <c r="J1162" s="8">
        <v>0</v>
      </c>
      <c r="K1162" s="8">
        <f t="shared" si="127"/>
        <v>0</v>
      </c>
      <c r="L1162" s="8">
        <f t="shared" si="128"/>
        <v>-1.8361235173912424E-9</v>
      </c>
      <c r="M1162" s="8">
        <f>G1162*$C$10*$B$8</f>
        <v>1.8361235173912424E-9</v>
      </c>
      <c r="N1162" s="8">
        <f t="shared" si="129"/>
        <v>3.4081277288192826E-7</v>
      </c>
      <c r="O1162" s="8">
        <f t="shared" si="132"/>
        <v>1148696.0621283979</v>
      </c>
      <c r="P1162" s="2">
        <f t="shared" si="130"/>
        <v>1</v>
      </c>
    </row>
    <row r="1163" spans="5:16" x14ac:dyDescent="0.3">
      <c r="E1163" s="7">
        <v>1158</v>
      </c>
      <c r="F1163" s="10">
        <f>DATE(YEAR(F1162),MONTH(F1162)+IF($B$9="Monthly",1,0),DAY(F1162)+IF($B$9="Biweekly",14,0))</f>
        <v>80476</v>
      </c>
      <c r="G1163" s="8">
        <f t="shared" si="131"/>
        <v>3.4081277288192826E-7</v>
      </c>
      <c r="H1163" s="8">
        <f t="shared" si="126"/>
        <v>0</v>
      </c>
      <c r="I1163" s="8">
        <v>0</v>
      </c>
      <c r="J1163" s="8">
        <v>0</v>
      </c>
      <c r="K1163" s="8">
        <f t="shared" si="127"/>
        <v>0</v>
      </c>
      <c r="L1163" s="8">
        <f t="shared" si="128"/>
        <v>-1.8460691864437782E-9</v>
      </c>
      <c r="M1163" s="8">
        <f>G1163*$C$10*$B$8</f>
        <v>1.8460691864437782E-9</v>
      </c>
      <c r="N1163" s="8">
        <f t="shared" si="129"/>
        <v>3.4265884206837203E-7</v>
      </c>
      <c r="O1163" s="8">
        <f t="shared" si="132"/>
        <v>1148696.0621283997</v>
      </c>
      <c r="P1163" s="2">
        <f t="shared" si="130"/>
        <v>1</v>
      </c>
    </row>
    <row r="1164" spans="5:16" x14ac:dyDescent="0.3">
      <c r="E1164" s="7">
        <v>1159</v>
      </c>
      <c r="F1164" s="10">
        <f>DATE(YEAR(F1163),MONTH(F1163)+IF($B$9="Monthly",1,0),DAY(F1163)+IF($B$9="Biweekly",14,0))</f>
        <v>80507</v>
      </c>
      <c r="G1164" s="8">
        <f t="shared" si="131"/>
        <v>3.4265884206837203E-7</v>
      </c>
      <c r="H1164" s="8">
        <f t="shared" si="126"/>
        <v>0</v>
      </c>
      <c r="I1164" s="8">
        <v>0</v>
      </c>
      <c r="J1164" s="8">
        <v>0</v>
      </c>
      <c r="K1164" s="8">
        <f t="shared" si="127"/>
        <v>0</v>
      </c>
      <c r="L1164" s="8">
        <f t="shared" si="128"/>
        <v>-1.8560687278703484E-9</v>
      </c>
      <c r="M1164" s="8">
        <f>G1164*$C$10*$B$8</f>
        <v>1.8560687278703484E-9</v>
      </c>
      <c r="N1164" s="8">
        <f t="shared" si="129"/>
        <v>3.4451491079624239E-7</v>
      </c>
      <c r="O1164" s="8">
        <f t="shared" si="132"/>
        <v>1148696.0621284016</v>
      </c>
      <c r="P1164" s="2">
        <f t="shared" si="130"/>
        <v>1</v>
      </c>
    </row>
    <row r="1165" spans="5:16" x14ac:dyDescent="0.3">
      <c r="E1165" s="7">
        <v>1160</v>
      </c>
      <c r="F1165" s="10">
        <f>DATE(YEAR(F1164),MONTH(F1164)+IF($B$9="Monthly",1,0),DAY(F1164)+IF($B$9="Biweekly",14,0))</f>
        <v>80537</v>
      </c>
      <c r="G1165" s="8">
        <f t="shared" si="131"/>
        <v>3.4451491079624239E-7</v>
      </c>
      <c r="H1165" s="8">
        <f t="shared" si="126"/>
        <v>0</v>
      </c>
      <c r="I1165" s="8">
        <v>0</v>
      </c>
      <c r="J1165" s="8">
        <v>0</v>
      </c>
      <c r="K1165" s="8">
        <f t="shared" si="127"/>
        <v>0</v>
      </c>
      <c r="L1165" s="8">
        <f t="shared" si="128"/>
        <v>-1.8661224334796461E-9</v>
      </c>
      <c r="M1165" s="8">
        <f>G1165*$C$10*$B$8</f>
        <v>1.8661224334796461E-9</v>
      </c>
      <c r="N1165" s="8">
        <f t="shared" si="129"/>
        <v>3.4638103322972206E-7</v>
      </c>
      <c r="O1165" s="8">
        <f t="shared" si="132"/>
        <v>1148696.0621284035</v>
      </c>
      <c r="P1165" s="2">
        <f t="shared" si="130"/>
        <v>1</v>
      </c>
    </row>
    <row r="1166" spans="5:16" x14ac:dyDescent="0.3">
      <c r="E1166" s="7">
        <v>1161</v>
      </c>
      <c r="F1166" s="10">
        <f>DATE(YEAR(F1165),MONTH(F1165)+IF($B$9="Monthly",1,0),DAY(F1165)+IF($B$9="Biweekly",14,0))</f>
        <v>80568</v>
      </c>
      <c r="G1166" s="8">
        <f t="shared" si="131"/>
        <v>3.4638103322972206E-7</v>
      </c>
      <c r="H1166" s="8">
        <f t="shared" si="126"/>
        <v>0</v>
      </c>
      <c r="I1166" s="8">
        <v>0</v>
      </c>
      <c r="J1166" s="8">
        <v>0</v>
      </c>
      <c r="K1166" s="8">
        <f t="shared" si="127"/>
        <v>0</v>
      </c>
      <c r="L1166" s="8">
        <f t="shared" si="128"/>
        <v>-1.8762305966609945E-9</v>
      </c>
      <c r="M1166" s="8">
        <f>G1166*$C$10*$B$8</f>
        <v>1.8762305966609945E-9</v>
      </c>
      <c r="N1166" s="8">
        <f t="shared" si="129"/>
        <v>3.4825726382638307E-7</v>
      </c>
      <c r="O1166" s="8">
        <f t="shared" si="132"/>
        <v>1148696.0621284053</v>
      </c>
      <c r="P1166" s="2">
        <f t="shared" si="130"/>
        <v>1</v>
      </c>
    </row>
    <row r="1167" spans="5:16" x14ac:dyDescent="0.3">
      <c r="E1167" s="7">
        <v>1162</v>
      </c>
      <c r="F1167" s="10">
        <f>DATE(YEAR(F1166),MONTH(F1166)+IF($B$9="Monthly",1,0),DAY(F1166)+IF($B$9="Biweekly",14,0))</f>
        <v>80599</v>
      </c>
      <c r="G1167" s="8">
        <f t="shared" si="131"/>
        <v>3.4825726382638307E-7</v>
      </c>
      <c r="H1167" s="8">
        <f t="shared" si="126"/>
        <v>0</v>
      </c>
      <c r="I1167" s="8">
        <v>0</v>
      </c>
      <c r="J1167" s="8">
        <v>0</v>
      </c>
      <c r="K1167" s="8">
        <f t="shared" si="127"/>
        <v>0</v>
      </c>
      <c r="L1167" s="8">
        <f t="shared" si="128"/>
        <v>-1.886393512392908E-9</v>
      </c>
      <c r="M1167" s="8">
        <f>G1167*$C$10*$B$8</f>
        <v>1.886393512392908E-9</v>
      </c>
      <c r="N1167" s="8">
        <f t="shared" si="129"/>
        <v>3.5014365733877598E-7</v>
      </c>
      <c r="O1167" s="8">
        <f t="shared" si="132"/>
        <v>1148696.0621284072</v>
      </c>
      <c r="P1167" s="2">
        <f t="shared" si="130"/>
        <v>1</v>
      </c>
    </row>
    <row r="1168" spans="5:16" x14ac:dyDescent="0.3">
      <c r="E1168" s="7">
        <v>1163</v>
      </c>
      <c r="F1168" s="10">
        <f>DATE(YEAR(F1167),MONTH(F1167)+IF($B$9="Monthly",1,0),DAY(F1167)+IF($B$9="Biweekly",14,0))</f>
        <v>80629</v>
      </c>
      <c r="G1168" s="8">
        <f t="shared" si="131"/>
        <v>3.5014365733877598E-7</v>
      </c>
      <c r="H1168" s="8">
        <f t="shared" si="126"/>
        <v>0</v>
      </c>
      <c r="I1168" s="8">
        <v>0</v>
      </c>
      <c r="J1168" s="8">
        <v>0</v>
      </c>
      <c r="K1168" s="8">
        <f t="shared" si="127"/>
        <v>0</v>
      </c>
      <c r="L1168" s="8">
        <f t="shared" si="128"/>
        <v>-1.8966114772517033E-9</v>
      </c>
      <c r="M1168" s="8">
        <f>G1168*$C$10*$B$8</f>
        <v>1.8966114772517033E-9</v>
      </c>
      <c r="N1168" s="8">
        <f t="shared" si="129"/>
        <v>3.5204026881602766E-7</v>
      </c>
      <c r="O1168" s="8">
        <f t="shared" si="132"/>
        <v>1148696.062128409</v>
      </c>
      <c r="P1168" s="2">
        <f t="shared" si="130"/>
        <v>1</v>
      </c>
    </row>
    <row r="1169" spans="5:16" x14ac:dyDescent="0.3">
      <c r="E1169" s="7">
        <v>1164</v>
      </c>
      <c r="F1169" s="10">
        <f>DATE(YEAR(F1168),MONTH(F1168)+IF($B$9="Monthly",1,0),DAY(F1168)+IF($B$9="Biweekly",14,0))</f>
        <v>80660</v>
      </c>
      <c r="G1169" s="8">
        <f t="shared" si="131"/>
        <v>3.5204026881602766E-7</v>
      </c>
      <c r="H1169" s="8">
        <f t="shared" si="126"/>
        <v>0</v>
      </c>
      <c r="I1169" s="8">
        <v>0</v>
      </c>
      <c r="J1169" s="8">
        <v>0</v>
      </c>
      <c r="K1169" s="8">
        <f t="shared" si="127"/>
        <v>0</v>
      </c>
      <c r="L1169" s="8">
        <f t="shared" si="128"/>
        <v>-1.9068847894201497E-9</v>
      </c>
      <c r="M1169" s="8">
        <f>G1169*$C$10*$B$8</f>
        <v>1.9068847894201497E-9</v>
      </c>
      <c r="N1169" s="8">
        <f t="shared" si="129"/>
        <v>3.5394715360544783E-7</v>
      </c>
      <c r="O1169" s="8">
        <f t="shared" si="132"/>
        <v>1148696.0621284109</v>
      </c>
      <c r="P1169" s="2">
        <f t="shared" si="130"/>
        <v>1</v>
      </c>
    </row>
    <row r="1170" spans="5:16" x14ac:dyDescent="0.3">
      <c r="E1170" s="7">
        <v>1165</v>
      </c>
      <c r="F1170" s="10">
        <f>DATE(YEAR(F1169),MONTH(F1169)+IF($B$9="Monthly",1,0),DAY(F1169)+IF($B$9="Biweekly",14,0))</f>
        <v>80690</v>
      </c>
      <c r="G1170" s="8">
        <f t="shared" si="131"/>
        <v>3.5394715360544783E-7</v>
      </c>
      <c r="H1170" s="8">
        <f t="shared" si="126"/>
        <v>0</v>
      </c>
      <c r="I1170" s="8">
        <v>0</v>
      </c>
      <c r="J1170" s="8">
        <v>0</v>
      </c>
      <c r="K1170" s="8">
        <f t="shared" si="127"/>
        <v>0</v>
      </c>
      <c r="L1170" s="8">
        <f t="shared" si="128"/>
        <v>-1.9172137486961758E-9</v>
      </c>
      <c r="M1170" s="8">
        <f>G1170*$C$10*$B$8</f>
        <v>1.9172137486961758E-9</v>
      </c>
      <c r="N1170" s="8">
        <f t="shared" si="129"/>
        <v>3.5586436735414402E-7</v>
      </c>
      <c r="O1170" s="8">
        <f t="shared" si="132"/>
        <v>1148696.0621284128</v>
      </c>
      <c r="P1170" s="2">
        <f t="shared" si="130"/>
        <v>1</v>
      </c>
    </row>
    <row r="1171" spans="5:16" x14ac:dyDescent="0.3">
      <c r="E1171" s="7">
        <v>1166</v>
      </c>
      <c r="F1171" s="10">
        <f>DATE(YEAR(F1170),MONTH(F1170)+IF($B$9="Monthly",1,0),DAY(F1170)+IF($B$9="Biweekly",14,0))</f>
        <v>80721</v>
      </c>
      <c r="G1171" s="8">
        <f t="shared" si="131"/>
        <v>3.5586436735414402E-7</v>
      </c>
      <c r="H1171" s="8">
        <f t="shared" si="126"/>
        <v>0</v>
      </c>
      <c r="I1171" s="8">
        <v>0</v>
      </c>
      <c r="J1171" s="8">
        <v>0</v>
      </c>
      <c r="K1171" s="8">
        <f t="shared" si="127"/>
        <v>0</v>
      </c>
      <c r="L1171" s="8">
        <f t="shared" si="128"/>
        <v>-1.9275986565016134E-9</v>
      </c>
      <c r="M1171" s="8">
        <f>G1171*$C$10*$B$8</f>
        <v>1.9275986565016134E-9</v>
      </c>
      <c r="N1171" s="8">
        <f t="shared" si="129"/>
        <v>3.5779196601064563E-7</v>
      </c>
      <c r="O1171" s="8">
        <f t="shared" si="132"/>
        <v>1148696.0621284146</v>
      </c>
      <c r="P1171" s="2">
        <f t="shared" si="130"/>
        <v>1</v>
      </c>
    </row>
    <row r="1172" spans="5:16" x14ac:dyDescent="0.3">
      <c r="E1172" s="7">
        <v>1167</v>
      </c>
      <c r="F1172" s="10">
        <f>DATE(YEAR(F1171),MONTH(F1171)+IF($B$9="Monthly",1,0),DAY(F1171)+IF($B$9="Biweekly",14,0))</f>
        <v>80752</v>
      </c>
      <c r="G1172" s="8">
        <f t="shared" si="131"/>
        <v>3.5779196601064563E-7</v>
      </c>
      <c r="H1172" s="8">
        <f t="shared" si="126"/>
        <v>0</v>
      </c>
      <c r="I1172" s="8">
        <v>0</v>
      </c>
      <c r="J1172" s="8">
        <v>0</v>
      </c>
      <c r="K1172" s="8">
        <f t="shared" si="127"/>
        <v>0</v>
      </c>
      <c r="L1172" s="8">
        <f t="shared" si="128"/>
        <v>-1.9380398158909969E-9</v>
      </c>
      <c r="M1172" s="8">
        <f>G1172*$C$10*$B$8</f>
        <v>1.9380398158909969E-9</v>
      </c>
      <c r="N1172" s="8">
        <f t="shared" si="129"/>
        <v>3.5973000582653663E-7</v>
      </c>
      <c r="O1172" s="8">
        <f t="shared" si="132"/>
        <v>1148696.0621284165</v>
      </c>
      <c r="P1172" s="2">
        <f t="shared" si="130"/>
        <v>1</v>
      </c>
    </row>
    <row r="1173" spans="5:16" x14ac:dyDescent="0.3">
      <c r="E1173" s="7">
        <v>1168</v>
      </c>
      <c r="F1173" s="10">
        <f>DATE(YEAR(F1172),MONTH(F1172)+IF($B$9="Monthly",1,0),DAY(F1172)+IF($B$9="Biweekly",14,0))</f>
        <v>80780</v>
      </c>
      <c r="G1173" s="8">
        <f t="shared" si="131"/>
        <v>3.5973000582653663E-7</v>
      </c>
      <c r="H1173" s="8">
        <f t="shared" si="126"/>
        <v>0</v>
      </c>
      <c r="I1173" s="8">
        <v>0</v>
      </c>
      <c r="J1173" s="8">
        <v>0</v>
      </c>
      <c r="K1173" s="8">
        <f t="shared" si="127"/>
        <v>0</v>
      </c>
      <c r="L1173" s="8">
        <f t="shared" si="128"/>
        <v>-1.9485375315604067E-9</v>
      </c>
      <c r="M1173" s="8">
        <f>G1173*$C$10*$B$8</f>
        <v>1.9485375315604067E-9</v>
      </c>
      <c r="N1173" s="8">
        <f t="shared" si="129"/>
        <v>3.6167854335809705E-7</v>
      </c>
      <c r="O1173" s="8">
        <f t="shared" si="132"/>
        <v>1148696.0621284184</v>
      </c>
      <c r="P1173" s="2">
        <f t="shared" si="130"/>
        <v>1</v>
      </c>
    </row>
    <row r="1174" spans="5:16" x14ac:dyDescent="0.3">
      <c r="E1174" s="7">
        <v>1169</v>
      </c>
      <c r="F1174" s="10">
        <f>DATE(YEAR(F1173),MONTH(F1173)+IF($B$9="Monthly",1,0),DAY(F1173)+IF($B$9="Biweekly",14,0))</f>
        <v>80811</v>
      </c>
      <c r="G1174" s="8">
        <f t="shared" si="131"/>
        <v>3.6167854335809705E-7</v>
      </c>
      <c r="H1174" s="8">
        <f t="shared" si="126"/>
        <v>0</v>
      </c>
      <c r="I1174" s="8">
        <v>0</v>
      </c>
      <c r="J1174" s="8">
        <v>0</v>
      </c>
      <c r="K1174" s="8">
        <f t="shared" si="127"/>
        <v>0</v>
      </c>
      <c r="L1174" s="8">
        <f t="shared" si="128"/>
        <v>-1.959092109856359E-9</v>
      </c>
      <c r="M1174" s="8">
        <f>G1174*$C$10*$B$8</f>
        <v>1.959092109856359E-9</v>
      </c>
      <c r="N1174" s="8">
        <f t="shared" si="129"/>
        <v>3.636376354679534E-7</v>
      </c>
      <c r="O1174" s="8">
        <f t="shared" si="132"/>
        <v>1148696.0621284202</v>
      </c>
      <c r="P1174" s="2">
        <f t="shared" si="130"/>
        <v>1</v>
      </c>
    </row>
    <row r="1175" spans="5:16" x14ac:dyDescent="0.3">
      <c r="E1175" s="7">
        <v>1170</v>
      </c>
      <c r="F1175" s="10">
        <f>DATE(YEAR(F1174),MONTH(F1174)+IF($B$9="Monthly",1,0),DAY(F1174)+IF($B$9="Biweekly",14,0))</f>
        <v>80841</v>
      </c>
      <c r="G1175" s="8">
        <f t="shared" si="131"/>
        <v>3.636376354679534E-7</v>
      </c>
      <c r="H1175" s="8">
        <f t="shared" si="126"/>
        <v>0</v>
      </c>
      <c r="I1175" s="8">
        <v>0</v>
      </c>
      <c r="J1175" s="8">
        <v>0</v>
      </c>
      <c r="K1175" s="8">
        <f t="shared" si="127"/>
        <v>0</v>
      </c>
      <c r="L1175" s="8">
        <f t="shared" si="128"/>
        <v>-1.9697038587847474E-9</v>
      </c>
      <c r="M1175" s="8">
        <f>G1175*$C$10*$B$8</f>
        <v>1.9697038587847474E-9</v>
      </c>
      <c r="N1175" s="8">
        <f t="shared" si="129"/>
        <v>3.6560733932673813E-7</v>
      </c>
      <c r="O1175" s="8">
        <f t="shared" si="132"/>
        <v>1148696.0621284221</v>
      </c>
      <c r="P1175" s="2">
        <f t="shared" si="130"/>
        <v>1</v>
      </c>
    </row>
    <row r="1176" spans="5:16" x14ac:dyDescent="0.3">
      <c r="E1176" s="7">
        <v>1171</v>
      </c>
      <c r="F1176" s="10">
        <f>DATE(YEAR(F1175),MONTH(F1175)+IF($B$9="Monthly",1,0),DAY(F1175)+IF($B$9="Biweekly",14,0))</f>
        <v>80872</v>
      </c>
      <c r="G1176" s="8">
        <f t="shared" si="131"/>
        <v>3.6560733932673813E-7</v>
      </c>
      <c r="H1176" s="8">
        <f t="shared" si="126"/>
        <v>0</v>
      </c>
      <c r="I1176" s="8">
        <v>0</v>
      </c>
      <c r="J1176" s="8">
        <v>0</v>
      </c>
      <c r="K1176" s="8">
        <f t="shared" si="127"/>
        <v>0</v>
      </c>
      <c r="L1176" s="8">
        <f t="shared" si="128"/>
        <v>-1.9803730880198311E-9</v>
      </c>
      <c r="M1176" s="8">
        <f>G1176*$C$10*$B$8</f>
        <v>1.9803730880198311E-9</v>
      </c>
      <c r="N1176" s="8">
        <f t="shared" si="129"/>
        <v>3.6758771241475798E-7</v>
      </c>
      <c r="O1176" s="8">
        <f t="shared" si="132"/>
        <v>1148696.0621284242</v>
      </c>
      <c r="P1176" s="2">
        <f t="shared" si="130"/>
        <v>1</v>
      </c>
    </row>
    <row r="1177" spans="5:16" x14ac:dyDescent="0.3">
      <c r="E1177" s="7">
        <v>1172</v>
      </c>
      <c r="F1177" s="10">
        <f>DATE(YEAR(F1176),MONTH(F1176)+IF($B$9="Monthly",1,0),DAY(F1176)+IF($B$9="Biweekly",14,0))</f>
        <v>80902</v>
      </c>
      <c r="G1177" s="8">
        <f t="shared" si="131"/>
        <v>3.6758771241475798E-7</v>
      </c>
      <c r="H1177" s="8">
        <f t="shared" si="126"/>
        <v>0</v>
      </c>
      <c r="I1177" s="8">
        <v>0</v>
      </c>
      <c r="J1177" s="8">
        <v>0</v>
      </c>
      <c r="K1177" s="8">
        <f t="shared" si="127"/>
        <v>0</v>
      </c>
      <c r="L1177" s="8">
        <f t="shared" si="128"/>
        <v>-1.9911001089132722E-9</v>
      </c>
      <c r="M1177" s="8">
        <f>G1177*$C$10*$B$8</f>
        <v>1.9911001089132722E-9</v>
      </c>
      <c r="N1177" s="8">
        <f t="shared" si="129"/>
        <v>3.6957881252367127E-7</v>
      </c>
      <c r="O1177" s="8">
        <f t="shared" si="132"/>
        <v>1148696.0621284263</v>
      </c>
      <c r="P1177" s="2">
        <f t="shared" si="130"/>
        <v>1</v>
      </c>
    </row>
    <row r="1178" spans="5:16" x14ac:dyDescent="0.3">
      <c r="E1178" s="7">
        <v>1173</v>
      </c>
      <c r="F1178" s="10">
        <f>DATE(YEAR(F1177),MONTH(F1177)+IF($B$9="Monthly",1,0),DAY(F1177)+IF($B$9="Biweekly",14,0))</f>
        <v>80933</v>
      </c>
      <c r="G1178" s="8">
        <f t="shared" si="131"/>
        <v>3.6957881252367127E-7</v>
      </c>
      <c r="H1178" s="8">
        <f t="shared" si="126"/>
        <v>0</v>
      </c>
      <c r="I1178" s="8">
        <v>0</v>
      </c>
      <c r="J1178" s="8">
        <v>0</v>
      </c>
      <c r="K1178" s="8">
        <f t="shared" si="127"/>
        <v>0</v>
      </c>
      <c r="L1178" s="8">
        <f t="shared" si="128"/>
        <v>-2.0018852345032193E-9</v>
      </c>
      <c r="M1178" s="8">
        <f>G1178*$C$10*$B$8</f>
        <v>2.0018852345032193E-9</v>
      </c>
      <c r="N1178" s="8">
        <f t="shared" si="129"/>
        <v>3.7158069775817452E-7</v>
      </c>
      <c r="O1178" s="8">
        <f t="shared" si="132"/>
        <v>1148696.0621284284</v>
      </c>
      <c r="P1178" s="2">
        <f t="shared" si="130"/>
        <v>1</v>
      </c>
    </row>
    <row r="1179" spans="5:16" x14ac:dyDescent="0.3">
      <c r="E1179" s="7">
        <v>1174</v>
      </c>
      <c r="F1179" s="10">
        <f>DATE(YEAR(F1178),MONTH(F1178)+IF($B$9="Monthly",1,0),DAY(F1178)+IF($B$9="Biweekly",14,0))</f>
        <v>80964</v>
      </c>
      <c r="G1179" s="8">
        <f t="shared" si="131"/>
        <v>3.7158069775817452E-7</v>
      </c>
      <c r="H1179" s="8">
        <f t="shared" si="126"/>
        <v>0</v>
      </c>
      <c r="I1179" s="8">
        <v>0</v>
      </c>
      <c r="J1179" s="8">
        <v>0</v>
      </c>
      <c r="K1179" s="8">
        <f t="shared" si="127"/>
        <v>0</v>
      </c>
      <c r="L1179" s="8">
        <f t="shared" si="128"/>
        <v>-2.0127287795234454E-9</v>
      </c>
      <c r="M1179" s="8">
        <f>G1179*$C$10*$B$8</f>
        <v>2.0127287795234454E-9</v>
      </c>
      <c r="N1179" s="8">
        <f t="shared" si="129"/>
        <v>3.7359342653769798E-7</v>
      </c>
      <c r="O1179" s="8">
        <f t="shared" si="132"/>
        <v>1148696.0621284305</v>
      </c>
      <c r="P1179" s="2">
        <f t="shared" si="130"/>
        <v>1</v>
      </c>
    </row>
    <row r="1180" spans="5:16" x14ac:dyDescent="0.3">
      <c r="E1180" s="7">
        <v>1175</v>
      </c>
      <c r="F1180" s="10">
        <f>DATE(YEAR(F1179),MONTH(F1179)+IF($B$9="Monthly",1,0),DAY(F1179)+IF($B$9="Biweekly",14,0))</f>
        <v>80994</v>
      </c>
      <c r="G1180" s="8">
        <f t="shared" si="131"/>
        <v>3.7359342653769798E-7</v>
      </c>
      <c r="H1180" s="8">
        <f t="shared" si="126"/>
        <v>0</v>
      </c>
      <c r="I1180" s="8">
        <v>0</v>
      </c>
      <c r="J1180" s="8">
        <v>0</v>
      </c>
      <c r="K1180" s="8">
        <f t="shared" si="127"/>
        <v>0</v>
      </c>
      <c r="L1180" s="8">
        <f t="shared" si="128"/>
        <v>-2.0236310604125308E-9</v>
      </c>
      <c r="M1180" s="8">
        <f>G1180*$C$10*$B$8</f>
        <v>2.0236310604125308E-9</v>
      </c>
      <c r="N1180" s="8">
        <f t="shared" si="129"/>
        <v>3.7561705759811049E-7</v>
      </c>
      <c r="O1180" s="8">
        <f t="shared" si="132"/>
        <v>1148696.0621284326</v>
      </c>
      <c r="P1180" s="2">
        <f t="shared" si="130"/>
        <v>1</v>
      </c>
    </row>
    <row r="1181" spans="5:16" x14ac:dyDescent="0.3">
      <c r="E1181" s="7">
        <v>1176</v>
      </c>
      <c r="F1181" s="10">
        <f>DATE(YEAR(F1180),MONTH(F1180)+IF($B$9="Monthly",1,0),DAY(F1180)+IF($B$9="Biweekly",14,0))</f>
        <v>81025</v>
      </c>
      <c r="G1181" s="8">
        <f t="shared" si="131"/>
        <v>3.7561705759811049E-7</v>
      </c>
      <c r="H1181" s="8">
        <f t="shared" si="126"/>
        <v>0</v>
      </c>
      <c r="I1181" s="8">
        <v>0</v>
      </c>
      <c r="J1181" s="8">
        <v>0</v>
      </c>
      <c r="K1181" s="8">
        <f t="shared" si="127"/>
        <v>0</v>
      </c>
      <c r="L1181" s="8">
        <f t="shared" si="128"/>
        <v>-2.0345923953230985E-9</v>
      </c>
      <c r="M1181" s="8">
        <f>G1181*$C$10*$B$8</f>
        <v>2.0345923953230985E-9</v>
      </c>
      <c r="N1181" s="8">
        <f t="shared" si="129"/>
        <v>3.7765164999343359E-7</v>
      </c>
      <c r="O1181" s="8">
        <f t="shared" si="132"/>
        <v>1148696.0621284347</v>
      </c>
      <c r="P1181" s="2">
        <f t="shared" si="130"/>
        <v>1</v>
      </c>
    </row>
    <row r="1182" spans="5:16" x14ac:dyDescent="0.3">
      <c r="E1182" s="7">
        <v>1177</v>
      </c>
      <c r="F1182" s="10">
        <f>DATE(YEAR(F1181),MONTH(F1181)+IF($B$9="Monthly",1,0),DAY(F1181)+IF($B$9="Biweekly",14,0))</f>
        <v>81055</v>
      </c>
      <c r="G1182" s="8">
        <f t="shared" si="131"/>
        <v>3.7765164999343359E-7</v>
      </c>
      <c r="H1182" s="8">
        <f t="shared" si="126"/>
        <v>0</v>
      </c>
      <c r="I1182" s="8">
        <v>0</v>
      </c>
      <c r="J1182" s="8">
        <v>0</v>
      </c>
      <c r="K1182" s="8">
        <f t="shared" si="127"/>
        <v>0</v>
      </c>
      <c r="L1182" s="8">
        <f t="shared" si="128"/>
        <v>-2.0456131041310985E-9</v>
      </c>
      <c r="M1182" s="8">
        <f>G1182*$C$10*$B$8</f>
        <v>2.0456131041310985E-9</v>
      </c>
      <c r="N1182" s="8">
        <f t="shared" si="129"/>
        <v>3.7969726309756471E-7</v>
      </c>
      <c r="O1182" s="8">
        <f t="shared" si="132"/>
        <v>1148696.0621284368</v>
      </c>
      <c r="P1182" s="2">
        <f t="shared" si="130"/>
        <v>1</v>
      </c>
    </row>
    <row r="1183" spans="5:16" x14ac:dyDescent="0.3">
      <c r="E1183" s="7">
        <v>1178</v>
      </c>
      <c r="F1183" s="10">
        <f>DATE(YEAR(F1182),MONTH(F1182)+IF($B$9="Monthly",1,0),DAY(F1182)+IF($B$9="Biweekly",14,0))</f>
        <v>81086</v>
      </c>
      <c r="G1183" s="8">
        <f t="shared" si="131"/>
        <v>3.7969726309756471E-7</v>
      </c>
      <c r="H1183" s="8">
        <f t="shared" si="126"/>
        <v>0</v>
      </c>
      <c r="I1183" s="8">
        <v>0</v>
      </c>
      <c r="J1183" s="8">
        <v>0</v>
      </c>
      <c r="K1183" s="8">
        <f t="shared" si="127"/>
        <v>0</v>
      </c>
      <c r="L1183" s="8">
        <f t="shared" si="128"/>
        <v>-2.056693508445142E-9</v>
      </c>
      <c r="M1183" s="8">
        <f>G1183*$C$10*$B$8</f>
        <v>2.056693508445142E-9</v>
      </c>
      <c r="N1183" s="8">
        <f t="shared" si="129"/>
        <v>3.8175395660600987E-7</v>
      </c>
      <c r="O1183" s="8">
        <f t="shared" si="132"/>
        <v>1148696.0621284388</v>
      </c>
      <c r="P1183" s="2">
        <f t="shared" si="130"/>
        <v>1</v>
      </c>
    </row>
    <row r="1184" spans="5:16" x14ac:dyDescent="0.3">
      <c r="E1184" s="7">
        <v>1179</v>
      </c>
      <c r="F1184" s="10">
        <f>DATE(YEAR(F1183),MONTH(F1183)+IF($B$9="Monthly",1,0),DAY(F1183)+IF($B$9="Biweekly",14,0))</f>
        <v>81117</v>
      </c>
      <c r="G1184" s="8">
        <f t="shared" si="131"/>
        <v>3.8175395660600987E-7</v>
      </c>
      <c r="H1184" s="8">
        <f t="shared" si="126"/>
        <v>0</v>
      </c>
      <c r="I1184" s="8">
        <v>0</v>
      </c>
      <c r="J1184" s="8">
        <v>0</v>
      </c>
      <c r="K1184" s="8">
        <f t="shared" si="127"/>
        <v>0</v>
      </c>
      <c r="L1184" s="8">
        <f t="shared" si="128"/>
        <v>-2.0678339316158868E-9</v>
      </c>
      <c r="M1184" s="8">
        <f>G1184*$C$10*$B$8</f>
        <v>2.0678339316158868E-9</v>
      </c>
      <c r="N1184" s="8">
        <f t="shared" si="129"/>
        <v>3.8382179053762577E-7</v>
      </c>
      <c r="O1184" s="8">
        <f t="shared" si="132"/>
        <v>1148696.0621284409</v>
      </c>
      <c r="P1184" s="2">
        <f t="shared" si="130"/>
        <v>1</v>
      </c>
    </row>
    <row r="1185" spans="5:16" x14ac:dyDescent="0.3">
      <c r="E1185" s="7">
        <v>1180</v>
      </c>
      <c r="F1185" s="10">
        <f>DATE(YEAR(F1184),MONTH(F1184)+IF($B$9="Monthly",1,0),DAY(F1184)+IF($B$9="Biweekly",14,0))</f>
        <v>81145</v>
      </c>
      <c r="G1185" s="8">
        <f t="shared" si="131"/>
        <v>3.8382179053762577E-7</v>
      </c>
      <c r="H1185" s="8">
        <f t="shared" si="126"/>
        <v>0</v>
      </c>
      <c r="I1185" s="8">
        <v>0</v>
      </c>
      <c r="J1185" s="8">
        <v>0</v>
      </c>
      <c r="K1185" s="8">
        <f t="shared" si="127"/>
        <v>0</v>
      </c>
      <c r="L1185" s="8">
        <f t="shared" si="128"/>
        <v>-2.0790346987454729E-9</v>
      </c>
      <c r="M1185" s="8">
        <f>G1185*$C$10*$B$8</f>
        <v>2.0790346987454729E-9</v>
      </c>
      <c r="N1185" s="8">
        <f t="shared" si="129"/>
        <v>3.8590082523637122E-7</v>
      </c>
      <c r="O1185" s="8">
        <f t="shared" si="132"/>
        <v>1148696.062128443</v>
      </c>
      <c r="P1185" s="2">
        <f t="shared" si="130"/>
        <v>1</v>
      </c>
    </row>
    <row r="1186" spans="5:16" x14ac:dyDescent="0.3">
      <c r="E1186" s="7">
        <v>1181</v>
      </c>
      <c r="F1186" s="10">
        <f>DATE(YEAR(F1185),MONTH(F1185)+IF($B$9="Monthly",1,0),DAY(F1185)+IF($B$9="Biweekly",14,0))</f>
        <v>81176</v>
      </c>
      <c r="G1186" s="8">
        <f t="shared" si="131"/>
        <v>3.8590082523637122E-7</v>
      </c>
      <c r="H1186" s="8">
        <f t="shared" si="126"/>
        <v>0</v>
      </c>
      <c r="I1186" s="8">
        <v>0</v>
      </c>
      <c r="J1186" s="8">
        <v>0</v>
      </c>
      <c r="K1186" s="8">
        <f t="shared" si="127"/>
        <v>0</v>
      </c>
      <c r="L1186" s="8">
        <f t="shared" si="128"/>
        <v>-2.090296136697011E-9</v>
      </c>
      <c r="M1186" s="8">
        <f>G1186*$C$10*$B$8</f>
        <v>2.090296136697011E-9</v>
      </c>
      <c r="N1186" s="8">
        <f t="shared" si="129"/>
        <v>3.8799112137306821E-7</v>
      </c>
      <c r="O1186" s="8">
        <f t="shared" si="132"/>
        <v>1148696.0621284451</v>
      </c>
      <c r="P1186" s="2">
        <f t="shared" si="130"/>
        <v>1</v>
      </c>
    </row>
    <row r="1187" spans="5:16" x14ac:dyDescent="0.3">
      <c r="E1187" s="7">
        <v>1182</v>
      </c>
      <c r="F1187" s="10">
        <f>DATE(YEAR(F1186),MONTH(F1186)+IF($B$9="Monthly",1,0),DAY(F1186)+IF($B$9="Biweekly",14,0))</f>
        <v>81206</v>
      </c>
      <c r="G1187" s="8">
        <f t="shared" si="131"/>
        <v>3.8799112137306821E-7</v>
      </c>
      <c r="H1187" s="8">
        <f t="shared" si="126"/>
        <v>0</v>
      </c>
      <c r="I1187" s="8">
        <v>0</v>
      </c>
      <c r="J1187" s="8">
        <v>0</v>
      </c>
      <c r="K1187" s="8">
        <f t="shared" si="127"/>
        <v>0</v>
      </c>
      <c r="L1187" s="8">
        <f t="shared" si="128"/>
        <v>-2.1016185741041191E-9</v>
      </c>
      <c r="M1187" s="8">
        <f>G1187*$C$10*$B$8</f>
        <v>2.1016185741041191E-9</v>
      </c>
      <c r="N1187" s="8">
        <f t="shared" si="129"/>
        <v>3.9009273994717231E-7</v>
      </c>
      <c r="O1187" s="8">
        <f t="shared" si="132"/>
        <v>1148696.0621284472</v>
      </c>
      <c r="P1187" s="2">
        <f t="shared" si="130"/>
        <v>1</v>
      </c>
    </row>
    <row r="1188" spans="5:16" x14ac:dyDescent="0.3">
      <c r="E1188" s="7">
        <v>1183</v>
      </c>
      <c r="F1188" s="10">
        <f>DATE(YEAR(F1187),MONTH(F1187)+IF($B$9="Monthly",1,0),DAY(F1187)+IF($B$9="Biweekly",14,0))</f>
        <v>81237</v>
      </c>
      <c r="G1188" s="8">
        <f t="shared" si="131"/>
        <v>3.9009273994717231E-7</v>
      </c>
      <c r="H1188" s="8">
        <f t="shared" si="126"/>
        <v>0</v>
      </c>
      <c r="I1188" s="8">
        <v>0</v>
      </c>
      <c r="J1188" s="8">
        <v>0</v>
      </c>
      <c r="K1188" s="8">
        <f t="shared" si="127"/>
        <v>0</v>
      </c>
      <c r="L1188" s="8">
        <f t="shared" si="128"/>
        <v>-2.1130023413805166E-9</v>
      </c>
      <c r="M1188" s="8">
        <f>G1188*$C$10*$B$8</f>
        <v>2.1130023413805166E-9</v>
      </c>
      <c r="N1188" s="8">
        <f t="shared" si="129"/>
        <v>3.9220574228855284E-7</v>
      </c>
      <c r="O1188" s="8">
        <f t="shared" si="132"/>
        <v>1148696.0621284493</v>
      </c>
      <c r="P1188" s="2">
        <f t="shared" si="130"/>
        <v>1</v>
      </c>
    </row>
    <row r="1189" spans="5:16" x14ac:dyDescent="0.3">
      <c r="E1189" s="7">
        <v>1184</v>
      </c>
      <c r="F1189" s="10">
        <f>DATE(YEAR(F1188),MONTH(F1188)+IF($B$9="Monthly",1,0),DAY(F1188)+IF($B$9="Biweekly",14,0))</f>
        <v>81267</v>
      </c>
      <c r="G1189" s="8">
        <f t="shared" si="131"/>
        <v>3.9220574228855284E-7</v>
      </c>
      <c r="H1189" s="8">
        <f t="shared" si="126"/>
        <v>0</v>
      </c>
      <c r="I1189" s="8">
        <v>0</v>
      </c>
      <c r="J1189" s="8">
        <v>0</v>
      </c>
      <c r="K1189" s="8">
        <f t="shared" si="127"/>
        <v>0</v>
      </c>
      <c r="L1189" s="8">
        <f t="shared" si="128"/>
        <v>-2.1244477707296612E-9</v>
      </c>
      <c r="M1189" s="8">
        <f>G1189*$C$10*$B$8</f>
        <v>2.1244477707296612E-9</v>
      </c>
      <c r="N1189" s="8">
        <f t="shared" si="129"/>
        <v>3.9433019005928252E-7</v>
      </c>
      <c r="O1189" s="8">
        <f t="shared" si="132"/>
        <v>1148696.0621284514</v>
      </c>
      <c r="P1189" s="2">
        <f t="shared" si="130"/>
        <v>1</v>
      </c>
    </row>
    <row r="1190" spans="5:16" x14ac:dyDescent="0.3">
      <c r="E1190" s="7">
        <v>1185</v>
      </c>
      <c r="F1190" s="10">
        <f>DATE(YEAR(F1189),MONTH(F1189)+IF($B$9="Monthly",1,0),DAY(F1189)+IF($B$9="Biweekly",14,0))</f>
        <v>81298</v>
      </c>
      <c r="G1190" s="8">
        <f t="shared" si="131"/>
        <v>3.9433019005928252E-7</v>
      </c>
      <c r="H1190" s="8">
        <f t="shared" si="126"/>
        <v>0</v>
      </c>
      <c r="I1190" s="8">
        <v>0</v>
      </c>
      <c r="J1190" s="8">
        <v>0</v>
      </c>
      <c r="K1190" s="8">
        <f t="shared" si="127"/>
        <v>0</v>
      </c>
      <c r="L1190" s="8">
        <f t="shared" si="128"/>
        <v>-2.1359551961544471E-9</v>
      </c>
      <c r="M1190" s="8">
        <f>G1190*$C$10*$B$8</f>
        <v>2.1359551961544471E-9</v>
      </c>
      <c r="N1190" s="8">
        <f t="shared" si="129"/>
        <v>3.9646614525543697E-7</v>
      </c>
      <c r="O1190" s="8">
        <f t="shared" si="132"/>
        <v>1148696.0621284535</v>
      </c>
      <c r="P1190" s="2">
        <f t="shared" si="130"/>
        <v>1</v>
      </c>
    </row>
    <row r="1191" spans="5:16" x14ac:dyDescent="0.3">
      <c r="E1191" s="7">
        <v>1186</v>
      </c>
      <c r="F1191" s="10">
        <f>DATE(YEAR(F1190),MONTH(F1190)+IF($B$9="Monthly",1,0),DAY(F1190)+IF($B$9="Biweekly",14,0))</f>
        <v>81329</v>
      </c>
      <c r="G1191" s="8">
        <f t="shared" si="131"/>
        <v>3.9646614525543697E-7</v>
      </c>
      <c r="H1191" s="8">
        <f t="shared" si="126"/>
        <v>0</v>
      </c>
      <c r="I1191" s="8">
        <v>0</v>
      </c>
      <c r="J1191" s="8">
        <v>0</v>
      </c>
      <c r="K1191" s="8">
        <f t="shared" si="127"/>
        <v>0</v>
      </c>
      <c r="L1191" s="8">
        <f t="shared" si="128"/>
        <v>-2.1475249534669505E-9</v>
      </c>
      <c r="M1191" s="8">
        <f>G1191*$C$10*$B$8</f>
        <v>2.1475249534669505E-9</v>
      </c>
      <c r="N1191" s="8">
        <f t="shared" si="129"/>
        <v>3.9861367020890391E-7</v>
      </c>
      <c r="O1191" s="8">
        <f t="shared" si="132"/>
        <v>1148696.0621284556</v>
      </c>
      <c r="P1191" s="2">
        <f t="shared" si="130"/>
        <v>1</v>
      </c>
    </row>
    <row r="1192" spans="5:16" x14ac:dyDescent="0.3">
      <c r="E1192" s="7">
        <v>1187</v>
      </c>
      <c r="F1192" s="10">
        <f>DATE(YEAR(F1191),MONTH(F1191)+IF($B$9="Monthly",1,0),DAY(F1191)+IF($B$9="Biweekly",14,0))</f>
        <v>81359</v>
      </c>
      <c r="G1192" s="8">
        <f t="shared" si="131"/>
        <v>3.9861367020890391E-7</v>
      </c>
      <c r="H1192" s="8">
        <f t="shared" si="126"/>
        <v>0</v>
      </c>
      <c r="I1192" s="8">
        <v>0</v>
      </c>
      <c r="J1192" s="8">
        <v>0</v>
      </c>
      <c r="K1192" s="8">
        <f t="shared" si="127"/>
        <v>0</v>
      </c>
      <c r="L1192" s="8">
        <f t="shared" si="128"/>
        <v>-2.1591573802982298E-9</v>
      </c>
      <c r="M1192" s="8">
        <f>G1192*$C$10*$B$8</f>
        <v>2.1591573802982298E-9</v>
      </c>
      <c r="N1192" s="8">
        <f t="shared" si="129"/>
        <v>4.0077282758920215E-7</v>
      </c>
      <c r="O1192" s="8">
        <f t="shared" si="132"/>
        <v>1148696.0621284577</v>
      </c>
      <c r="P1192" s="2">
        <f t="shared" si="130"/>
        <v>1</v>
      </c>
    </row>
    <row r="1193" spans="5:16" x14ac:dyDescent="0.3">
      <c r="E1193" s="7">
        <v>1188</v>
      </c>
      <c r="F1193" s="10">
        <f>DATE(YEAR(F1192),MONTH(F1192)+IF($B$9="Monthly",1,0),DAY(F1192)+IF($B$9="Biweekly",14,0))</f>
        <v>81390</v>
      </c>
      <c r="G1193" s="8">
        <f t="shared" si="131"/>
        <v>4.0077282758920215E-7</v>
      </c>
      <c r="H1193" s="8">
        <f t="shared" si="126"/>
        <v>0</v>
      </c>
      <c r="I1193" s="8">
        <v>0</v>
      </c>
      <c r="J1193" s="8">
        <v>0</v>
      </c>
      <c r="K1193" s="8">
        <f t="shared" si="127"/>
        <v>0</v>
      </c>
      <c r="L1193" s="8">
        <f t="shared" si="128"/>
        <v>-2.170852816108178E-9</v>
      </c>
      <c r="M1193" s="8">
        <f>G1193*$C$10*$B$8</f>
        <v>2.170852816108178E-9</v>
      </c>
      <c r="N1193" s="8">
        <f t="shared" si="129"/>
        <v>4.0294368040531034E-7</v>
      </c>
      <c r="O1193" s="8">
        <f t="shared" si="132"/>
        <v>1148696.0621284598</v>
      </c>
      <c r="P1193" s="2">
        <f t="shared" si="130"/>
        <v>1</v>
      </c>
    </row>
    <row r="1194" spans="5:16" x14ac:dyDescent="0.3">
      <c r="E1194" s="7">
        <v>1189</v>
      </c>
      <c r="F1194" s="10">
        <f>DATE(YEAR(F1193),MONTH(F1193)+IF($B$9="Monthly",1,0),DAY(F1193)+IF($B$9="Biweekly",14,0))</f>
        <v>81420</v>
      </c>
      <c r="G1194" s="8">
        <f t="shared" si="131"/>
        <v>4.0294368040531034E-7</v>
      </c>
      <c r="H1194" s="8">
        <f t="shared" si="126"/>
        <v>0</v>
      </c>
      <c r="I1194" s="8">
        <v>0</v>
      </c>
      <c r="J1194" s="8">
        <v>0</v>
      </c>
      <c r="K1194" s="8">
        <f t="shared" si="127"/>
        <v>0</v>
      </c>
      <c r="L1194" s="8">
        <f t="shared" si="128"/>
        <v>-2.1826116021954311E-9</v>
      </c>
      <c r="M1194" s="8">
        <f>G1194*$C$10*$B$8</f>
        <v>2.1826116021954311E-9</v>
      </c>
      <c r="N1194" s="8">
        <f t="shared" si="129"/>
        <v>4.0512629200750574E-7</v>
      </c>
      <c r="O1194" s="8">
        <f t="shared" si="132"/>
        <v>1148696.0621284619</v>
      </c>
      <c r="P1194" s="2">
        <f t="shared" si="130"/>
        <v>1</v>
      </c>
    </row>
    <row r="1195" spans="5:16" x14ac:dyDescent="0.3">
      <c r="E1195" s="7">
        <v>1190</v>
      </c>
      <c r="F1195" s="10">
        <f>DATE(YEAR(F1194),MONTH(F1194)+IF($B$9="Monthly",1,0),DAY(F1194)+IF($B$9="Biweekly",14,0))</f>
        <v>81451</v>
      </c>
      <c r="G1195" s="8">
        <f t="shared" si="131"/>
        <v>4.0512629200750574E-7</v>
      </c>
      <c r="H1195" s="8">
        <f t="shared" si="126"/>
        <v>0</v>
      </c>
      <c r="I1195" s="8">
        <v>0</v>
      </c>
      <c r="J1195" s="8">
        <v>0</v>
      </c>
      <c r="K1195" s="8">
        <f t="shared" si="127"/>
        <v>0</v>
      </c>
      <c r="L1195" s="8">
        <f t="shared" si="128"/>
        <v>-2.1944340817073225E-9</v>
      </c>
      <c r="M1195" s="8">
        <f>G1195*$C$10*$B$8</f>
        <v>2.1944340817073225E-9</v>
      </c>
      <c r="N1195" s="8">
        <f t="shared" si="129"/>
        <v>4.0732072608921307E-7</v>
      </c>
      <c r="O1195" s="8">
        <f t="shared" si="132"/>
        <v>1148696.062128464</v>
      </c>
      <c r="P1195" s="2">
        <f t="shared" si="130"/>
        <v>1</v>
      </c>
    </row>
    <row r="1196" spans="5:16" x14ac:dyDescent="0.3">
      <c r="E1196" s="7">
        <v>1191</v>
      </c>
      <c r="F1196" s="10">
        <f>DATE(YEAR(F1195),MONTH(F1195)+IF($B$9="Monthly",1,0),DAY(F1195)+IF($B$9="Biweekly",14,0))</f>
        <v>81482</v>
      </c>
      <c r="G1196" s="8">
        <f t="shared" si="131"/>
        <v>4.0732072608921307E-7</v>
      </c>
      <c r="H1196" s="8">
        <f t="shared" si="126"/>
        <v>0</v>
      </c>
      <c r="I1196" s="8">
        <v>0</v>
      </c>
      <c r="J1196" s="8">
        <v>0</v>
      </c>
      <c r="K1196" s="8">
        <f t="shared" si="127"/>
        <v>0</v>
      </c>
      <c r="L1196" s="8">
        <f t="shared" si="128"/>
        <v>-2.2063205996499042E-9</v>
      </c>
      <c r="M1196" s="8">
        <f>G1196*$C$10*$B$8</f>
        <v>2.2063205996499042E-9</v>
      </c>
      <c r="N1196" s="8">
        <f t="shared" si="129"/>
        <v>4.0952704668886296E-7</v>
      </c>
      <c r="O1196" s="8">
        <f t="shared" si="132"/>
        <v>1148696.0621284661</v>
      </c>
      <c r="P1196" s="2">
        <f t="shared" si="130"/>
        <v>1</v>
      </c>
    </row>
    <row r="1197" spans="5:16" x14ac:dyDescent="0.3">
      <c r="E1197" s="7">
        <v>1192</v>
      </c>
      <c r="F1197" s="10">
        <f>DATE(YEAR(F1196),MONTH(F1196)+IF($B$9="Monthly",1,0),DAY(F1196)+IF($B$9="Biweekly",14,0))</f>
        <v>81510</v>
      </c>
      <c r="G1197" s="8">
        <f t="shared" si="131"/>
        <v>4.0952704668886296E-7</v>
      </c>
      <c r="H1197" s="8">
        <f t="shared" si="126"/>
        <v>0</v>
      </c>
      <c r="I1197" s="8">
        <v>0</v>
      </c>
      <c r="J1197" s="8">
        <v>0</v>
      </c>
      <c r="K1197" s="8">
        <f t="shared" si="127"/>
        <v>0</v>
      </c>
      <c r="L1197" s="8">
        <f t="shared" si="128"/>
        <v>-2.2182715028980079E-9</v>
      </c>
      <c r="M1197" s="8">
        <f>G1197*$C$10*$B$8</f>
        <v>2.2182715028980079E-9</v>
      </c>
      <c r="N1197" s="8">
        <f t="shared" si="129"/>
        <v>4.1174531819176098E-7</v>
      </c>
      <c r="O1197" s="8">
        <f t="shared" si="132"/>
        <v>1148696.0621284684</v>
      </c>
      <c r="P1197" s="2">
        <f t="shared" si="130"/>
        <v>1</v>
      </c>
    </row>
    <row r="1198" spans="5:16" x14ac:dyDescent="0.3">
      <c r="E1198" s="7">
        <v>1193</v>
      </c>
      <c r="F1198" s="10">
        <f>DATE(YEAR(F1197),MONTH(F1197)+IF($B$9="Monthly",1,0),DAY(F1197)+IF($B$9="Biweekly",14,0))</f>
        <v>81541</v>
      </c>
      <c r="G1198" s="8">
        <f t="shared" si="131"/>
        <v>4.1174531819176098E-7</v>
      </c>
      <c r="H1198" s="8">
        <f t="shared" si="126"/>
        <v>0</v>
      </c>
      <c r="I1198" s="8">
        <v>0</v>
      </c>
      <c r="J1198" s="8">
        <v>0</v>
      </c>
      <c r="K1198" s="8">
        <f t="shared" si="127"/>
        <v>0</v>
      </c>
      <c r="L1198" s="8">
        <f t="shared" si="128"/>
        <v>-2.2302871402053718E-9</v>
      </c>
      <c r="M1198" s="8">
        <f>G1198*$C$10*$B$8</f>
        <v>2.2302871402053718E-9</v>
      </c>
      <c r="N1198" s="8">
        <f t="shared" si="129"/>
        <v>4.1397560533196634E-7</v>
      </c>
      <c r="O1198" s="8">
        <f t="shared" si="132"/>
        <v>1148696.0621284707</v>
      </c>
      <c r="P1198" s="2">
        <f t="shared" si="130"/>
        <v>1</v>
      </c>
    </row>
    <row r="1199" spans="5:16" x14ac:dyDescent="0.3">
      <c r="E1199" s="7">
        <v>1194</v>
      </c>
      <c r="F1199" s="10">
        <f>DATE(YEAR(F1198),MONTH(F1198)+IF($B$9="Monthly",1,0),DAY(F1198)+IF($B$9="Biweekly",14,0))</f>
        <v>81571</v>
      </c>
      <c r="G1199" s="8">
        <f t="shared" si="131"/>
        <v>4.1397560533196634E-7</v>
      </c>
      <c r="H1199" s="8">
        <f t="shared" si="126"/>
        <v>0</v>
      </c>
      <c r="I1199" s="8">
        <v>0</v>
      </c>
      <c r="J1199" s="8">
        <v>0</v>
      </c>
      <c r="K1199" s="8">
        <f t="shared" si="127"/>
        <v>0</v>
      </c>
      <c r="L1199" s="8">
        <f t="shared" si="128"/>
        <v>-2.2423678622148174E-9</v>
      </c>
      <c r="M1199" s="8">
        <f>G1199*$C$10*$B$8</f>
        <v>2.2423678622148174E-9</v>
      </c>
      <c r="N1199" s="8">
        <f t="shared" si="129"/>
        <v>4.1621797319418115E-7</v>
      </c>
      <c r="O1199" s="8">
        <f t="shared" si="132"/>
        <v>1148696.0621284731</v>
      </c>
      <c r="P1199" s="2">
        <f t="shared" si="130"/>
        <v>1</v>
      </c>
    </row>
    <row r="1200" spans="5:16" x14ac:dyDescent="0.3">
      <c r="E1200" s="7">
        <v>1195</v>
      </c>
      <c r="F1200" s="10">
        <f>DATE(YEAR(F1199),MONTH(F1199)+IF($B$9="Monthly",1,0),DAY(F1199)+IF($B$9="Biweekly",14,0))</f>
        <v>81602</v>
      </c>
      <c r="G1200" s="8">
        <f t="shared" si="131"/>
        <v>4.1621797319418115E-7</v>
      </c>
      <c r="H1200" s="8">
        <f t="shared" si="126"/>
        <v>0</v>
      </c>
      <c r="I1200" s="8">
        <v>0</v>
      </c>
      <c r="J1200" s="8">
        <v>0</v>
      </c>
      <c r="K1200" s="8">
        <f t="shared" si="127"/>
        <v>0</v>
      </c>
      <c r="L1200" s="8">
        <f t="shared" si="128"/>
        <v>-2.2545140214684814E-9</v>
      </c>
      <c r="M1200" s="8">
        <f>G1200*$C$10*$B$8</f>
        <v>2.2545140214684814E-9</v>
      </c>
      <c r="N1200" s="8">
        <f t="shared" si="129"/>
        <v>4.1847248721564965E-7</v>
      </c>
      <c r="O1200" s="8">
        <f t="shared" si="132"/>
        <v>1148696.0621284754</v>
      </c>
      <c r="P1200" s="2">
        <f t="shared" si="130"/>
        <v>1</v>
      </c>
    </row>
    <row r="1201" spans="5:16" x14ac:dyDescent="0.3">
      <c r="E1201" s="7">
        <v>1196</v>
      </c>
      <c r="F1201" s="10">
        <f>DATE(YEAR(F1200),MONTH(F1200)+IF($B$9="Monthly",1,0),DAY(F1200)+IF($B$9="Biweekly",14,0))</f>
        <v>81632</v>
      </c>
      <c r="G1201" s="8">
        <f t="shared" si="131"/>
        <v>4.1847248721564965E-7</v>
      </c>
      <c r="H1201" s="8">
        <f t="shared" si="126"/>
        <v>0</v>
      </c>
      <c r="I1201" s="8">
        <v>0</v>
      </c>
      <c r="J1201" s="8">
        <v>0</v>
      </c>
      <c r="K1201" s="8">
        <f t="shared" si="127"/>
        <v>0</v>
      </c>
      <c r="L1201" s="8">
        <f t="shared" si="128"/>
        <v>-2.2667259724181022E-9</v>
      </c>
      <c r="M1201" s="8">
        <f>G1201*$C$10*$B$8</f>
        <v>2.2667259724181022E-9</v>
      </c>
      <c r="N1201" s="8">
        <f t="shared" si="129"/>
        <v>4.2073921318806773E-7</v>
      </c>
      <c r="O1201" s="8">
        <f t="shared" si="132"/>
        <v>1148696.0621284777</v>
      </c>
      <c r="P1201" s="2">
        <f t="shared" si="130"/>
        <v>1</v>
      </c>
    </row>
    <row r="1202" spans="5:16" x14ac:dyDescent="0.3">
      <c r="E1202" s="7">
        <v>1197</v>
      </c>
      <c r="F1202" s="10">
        <f>DATE(YEAR(F1201),MONTH(F1201)+IF($B$9="Monthly",1,0),DAY(F1201)+IF($B$9="Biweekly",14,0))</f>
        <v>81663</v>
      </c>
      <c r="G1202" s="8">
        <f t="shared" si="131"/>
        <v>4.2073921318806773E-7</v>
      </c>
      <c r="H1202" s="8">
        <f t="shared" si="126"/>
        <v>0</v>
      </c>
      <c r="I1202" s="8">
        <v>0</v>
      </c>
      <c r="J1202" s="8">
        <v>0</v>
      </c>
      <c r="K1202" s="8">
        <f t="shared" si="127"/>
        <v>0</v>
      </c>
      <c r="L1202" s="8">
        <f t="shared" si="128"/>
        <v>-2.2790040714353666E-9</v>
      </c>
      <c r="M1202" s="8">
        <f>G1202*$C$10*$B$8</f>
        <v>2.2790040714353666E-9</v>
      </c>
      <c r="N1202" s="8">
        <f t="shared" si="129"/>
        <v>4.2301821725950308E-7</v>
      </c>
      <c r="O1202" s="8">
        <f t="shared" si="132"/>
        <v>1148696.0621284801</v>
      </c>
      <c r="P1202" s="2">
        <f t="shared" si="130"/>
        <v>1</v>
      </c>
    </row>
    <row r="1203" spans="5:16" x14ac:dyDescent="0.3">
      <c r="E1203" s="7">
        <v>1198</v>
      </c>
      <c r="F1203" s="10">
        <f>DATE(YEAR(F1202),MONTH(F1202)+IF($B$9="Monthly",1,0),DAY(F1202)+IF($B$9="Biweekly",14,0))</f>
        <v>81694</v>
      </c>
      <c r="G1203" s="8">
        <f t="shared" si="131"/>
        <v>4.2301821725950308E-7</v>
      </c>
      <c r="H1203" s="8">
        <f t="shared" si="126"/>
        <v>0</v>
      </c>
      <c r="I1203" s="8">
        <v>0</v>
      </c>
      <c r="J1203" s="8">
        <v>0</v>
      </c>
      <c r="K1203" s="8">
        <f t="shared" si="127"/>
        <v>0</v>
      </c>
      <c r="L1203" s="8">
        <f t="shared" si="128"/>
        <v>-2.2913486768223082E-9</v>
      </c>
      <c r="M1203" s="8">
        <f>G1203*$C$10*$B$8</f>
        <v>2.2913486768223082E-9</v>
      </c>
      <c r="N1203" s="8">
        <f t="shared" si="129"/>
        <v>4.2530956593632541E-7</v>
      </c>
      <c r="O1203" s="8">
        <f t="shared" si="132"/>
        <v>1148696.0621284824</v>
      </c>
      <c r="P1203" s="2">
        <f t="shared" si="130"/>
        <v>1</v>
      </c>
    </row>
    <row r="1204" spans="5:16" x14ac:dyDescent="0.3">
      <c r="E1204" s="7">
        <v>1199</v>
      </c>
      <c r="F1204" s="10">
        <f>DATE(YEAR(F1203),MONTH(F1203)+IF($B$9="Monthly",1,0),DAY(F1203)+IF($B$9="Biweekly",14,0))</f>
        <v>81724</v>
      </c>
      <c r="G1204" s="8">
        <f t="shared" si="131"/>
        <v>4.2530956593632541E-7</v>
      </c>
      <c r="H1204" s="8">
        <f t="shared" si="126"/>
        <v>0</v>
      </c>
      <c r="I1204" s="8">
        <v>0</v>
      </c>
      <c r="J1204" s="8">
        <v>0</v>
      </c>
      <c r="K1204" s="8">
        <f t="shared" si="127"/>
        <v>0</v>
      </c>
      <c r="L1204" s="8">
        <f t="shared" si="128"/>
        <v>-2.3037601488217627E-9</v>
      </c>
      <c r="M1204" s="8">
        <f>G1204*$C$10*$B$8</f>
        <v>2.3037601488217627E-9</v>
      </c>
      <c r="N1204" s="8">
        <f t="shared" si="129"/>
        <v>4.2761332608514719E-7</v>
      </c>
      <c r="O1204" s="8">
        <f t="shared" si="132"/>
        <v>1148696.0621284847</v>
      </c>
      <c r="P1204" s="2">
        <f t="shared" si="130"/>
        <v>1</v>
      </c>
    </row>
    <row r="1205" spans="5:16" x14ac:dyDescent="0.3">
      <c r="E1205" s="7">
        <v>1200</v>
      </c>
      <c r="F1205" s="10">
        <f>DATE(YEAR(F1204),MONTH(F1204)+IF($B$9="Monthly",1,0),DAY(F1204)+IF($B$9="Biweekly",14,0))</f>
        <v>81755</v>
      </c>
      <c r="G1205" s="8">
        <f t="shared" si="131"/>
        <v>4.2761332608514719E-7</v>
      </c>
      <c r="H1205" s="8">
        <f t="shared" si="126"/>
        <v>0</v>
      </c>
      <c r="I1205" s="8">
        <v>0</v>
      </c>
      <c r="J1205" s="8">
        <v>0</v>
      </c>
      <c r="K1205" s="8">
        <f t="shared" si="127"/>
        <v>0</v>
      </c>
      <c r="L1205" s="8">
        <f t="shared" si="128"/>
        <v>-2.3162388496278803E-9</v>
      </c>
      <c r="M1205" s="8">
        <f>G1205*$C$10*$B$8</f>
        <v>2.3162388496278803E-9</v>
      </c>
      <c r="N1205" s="8">
        <f t="shared" si="129"/>
        <v>4.2992956493477507E-7</v>
      </c>
      <c r="O1205" s="8">
        <f t="shared" si="132"/>
        <v>1148696.062128487</v>
      </c>
      <c r="P1205" s="2">
        <f t="shared" si="130"/>
        <v>1</v>
      </c>
    </row>
    <row r="1206" spans="5:16" x14ac:dyDescent="0.3">
      <c r="E1206" s="7">
        <v>1201</v>
      </c>
      <c r="F1206" s="10">
        <f>DATE(YEAR(F1205),MONTH(F1205)+IF($B$9="Monthly",1,0),DAY(F1205)+IF($B$9="Biweekly",14,0))</f>
        <v>81785</v>
      </c>
      <c r="G1206" s="8">
        <f t="shared" si="131"/>
        <v>4.2992956493477507E-7</v>
      </c>
      <c r="H1206" s="8">
        <f t="shared" si="126"/>
        <v>0</v>
      </c>
      <c r="I1206" s="8">
        <v>0</v>
      </c>
      <c r="J1206" s="8">
        <v>0</v>
      </c>
      <c r="K1206" s="8">
        <f t="shared" si="127"/>
        <v>0</v>
      </c>
      <c r="L1206" s="8">
        <f t="shared" si="128"/>
        <v>-2.3287851433966981E-9</v>
      </c>
      <c r="M1206" s="8">
        <f>G1206*$C$10*$B$8</f>
        <v>2.3287851433966981E-9</v>
      </c>
      <c r="N1206" s="8">
        <f t="shared" si="129"/>
        <v>4.3225835007817175E-7</v>
      </c>
      <c r="O1206" s="8">
        <f t="shared" si="132"/>
        <v>1148696.0621284894</v>
      </c>
      <c r="P1206" s="2">
        <f t="shared" si="130"/>
        <v>1</v>
      </c>
    </row>
    <row r="1207" spans="5:16" x14ac:dyDescent="0.3">
      <c r="E1207" s="7">
        <v>1202</v>
      </c>
      <c r="F1207" s="10">
        <f>DATE(YEAR(F1206),MONTH(F1206)+IF($B$9="Monthly",1,0),DAY(F1206)+IF($B$9="Biweekly",14,0))</f>
        <v>81816</v>
      </c>
      <c r="G1207" s="8">
        <f t="shared" si="131"/>
        <v>4.3225835007817175E-7</v>
      </c>
      <c r="H1207" s="8">
        <f t="shared" si="126"/>
        <v>0</v>
      </c>
      <c r="I1207" s="8">
        <v>0</v>
      </c>
      <c r="J1207" s="8">
        <v>0</v>
      </c>
      <c r="K1207" s="8">
        <f t="shared" si="127"/>
        <v>0</v>
      </c>
      <c r="L1207" s="8">
        <f t="shared" si="128"/>
        <v>-2.3413993962567637E-9</v>
      </c>
      <c r="M1207" s="8">
        <f>G1207*$C$10*$B$8</f>
        <v>2.3413993962567637E-9</v>
      </c>
      <c r="N1207" s="8">
        <f t="shared" si="129"/>
        <v>4.3459974947442853E-7</v>
      </c>
      <c r="O1207" s="8">
        <f t="shared" si="132"/>
        <v>1148696.0621284917</v>
      </c>
      <c r="P1207" s="2">
        <f t="shared" si="130"/>
        <v>1</v>
      </c>
    </row>
    <row r="1208" spans="5:16" x14ac:dyDescent="0.3">
      <c r="E1208" s="7">
        <v>1203</v>
      </c>
      <c r="F1208" s="10">
        <f>DATE(YEAR(F1207),MONTH(F1207)+IF($B$9="Monthly",1,0),DAY(F1207)+IF($B$9="Biweekly",14,0))</f>
        <v>81847</v>
      </c>
      <c r="G1208" s="8">
        <f t="shared" si="131"/>
        <v>4.3459974947442853E-7</v>
      </c>
      <c r="H1208" s="8">
        <f t="shared" si="126"/>
        <v>0</v>
      </c>
      <c r="I1208" s="8">
        <v>0</v>
      </c>
      <c r="J1208" s="8">
        <v>0</v>
      </c>
      <c r="K1208" s="8">
        <f t="shared" si="127"/>
        <v>0</v>
      </c>
      <c r="L1208" s="8">
        <f t="shared" si="128"/>
        <v>-2.3540819763198213E-9</v>
      </c>
      <c r="M1208" s="8">
        <f>G1208*$C$10*$B$8</f>
        <v>2.3540819763198213E-9</v>
      </c>
      <c r="N1208" s="8">
        <f t="shared" si="129"/>
        <v>4.3695383145074835E-7</v>
      </c>
      <c r="O1208" s="8">
        <f t="shared" si="132"/>
        <v>1148696.062128494</v>
      </c>
      <c r="P1208" s="2">
        <f t="shared" si="130"/>
        <v>1</v>
      </c>
    </row>
    <row r="1209" spans="5:16" x14ac:dyDescent="0.3">
      <c r="E1209" s="7">
        <v>1204</v>
      </c>
      <c r="F1209" s="10">
        <f>DATE(YEAR(F1208),MONTH(F1208)+IF($B$9="Monthly",1,0),DAY(F1208)+IF($B$9="Biweekly",14,0))</f>
        <v>81876</v>
      </c>
      <c r="G1209" s="8">
        <f t="shared" si="131"/>
        <v>4.3695383145074835E-7</v>
      </c>
      <c r="H1209" s="8">
        <f t="shared" si="126"/>
        <v>0</v>
      </c>
      <c r="I1209" s="8">
        <v>0</v>
      </c>
      <c r="J1209" s="8">
        <v>0</v>
      </c>
      <c r="K1209" s="8">
        <f t="shared" si="127"/>
        <v>0</v>
      </c>
      <c r="L1209" s="8">
        <f t="shared" si="128"/>
        <v>-2.3668332536915536E-9</v>
      </c>
      <c r="M1209" s="8">
        <f>G1209*$C$10*$B$8</f>
        <v>2.3668332536915536E-9</v>
      </c>
      <c r="N1209" s="8">
        <f t="shared" si="129"/>
        <v>4.3932066470443989E-7</v>
      </c>
      <c r="O1209" s="8">
        <f t="shared" si="132"/>
        <v>1148696.0621284964</v>
      </c>
      <c r="P1209" s="2">
        <f t="shared" si="130"/>
        <v>1</v>
      </c>
    </row>
    <row r="1210" spans="5:16" x14ac:dyDescent="0.3">
      <c r="E1210" s="7">
        <v>1205</v>
      </c>
      <c r="F1210" s="10">
        <f>DATE(YEAR(F1209),MONTH(F1209)+IF($B$9="Monthly",1,0),DAY(F1209)+IF($B$9="Biweekly",14,0))</f>
        <v>81907</v>
      </c>
      <c r="G1210" s="8">
        <f t="shared" si="131"/>
        <v>4.3932066470443989E-7</v>
      </c>
      <c r="H1210" s="8">
        <f t="shared" si="126"/>
        <v>0</v>
      </c>
      <c r="I1210" s="8">
        <v>0</v>
      </c>
      <c r="J1210" s="8">
        <v>0</v>
      </c>
      <c r="K1210" s="8">
        <f t="shared" si="127"/>
        <v>0</v>
      </c>
      <c r="L1210" s="8">
        <f t="shared" si="128"/>
        <v>-2.3796536004823828E-9</v>
      </c>
      <c r="M1210" s="8">
        <f>G1210*$C$10*$B$8</f>
        <v>2.3796536004823828E-9</v>
      </c>
      <c r="N1210" s="8">
        <f t="shared" si="129"/>
        <v>4.4170031830492226E-7</v>
      </c>
      <c r="O1210" s="8">
        <f t="shared" si="132"/>
        <v>1148696.0621284987</v>
      </c>
      <c r="P1210" s="2">
        <f t="shared" si="130"/>
        <v>1</v>
      </c>
    </row>
    <row r="1211" spans="5:16" x14ac:dyDescent="0.3">
      <c r="E1211" s="7">
        <v>1206</v>
      </c>
      <c r="F1211" s="10">
        <f>DATE(YEAR(F1210),MONTH(F1210)+IF($B$9="Monthly",1,0),DAY(F1210)+IF($B$9="Biweekly",14,0))</f>
        <v>81937</v>
      </c>
      <c r="G1211" s="8">
        <f t="shared" si="131"/>
        <v>4.4170031830492226E-7</v>
      </c>
      <c r="H1211" s="8">
        <f t="shared" si="126"/>
        <v>0</v>
      </c>
      <c r="I1211" s="8">
        <v>0</v>
      </c>
      <c r="J1211" s="8">
        <v>0</v>
      </c>
      <c r="K1211" s="8">
        <f t="shared" si="127"/>
        <v>0</v>
      </c>
      <c r="L1211" s="8">
        <f t="shared" si="128"/>
        <v>-2.3925433908183291E-9</v>
      </c>
      <c r="M1211" s="8">
        <f>G1211*$C$10*$B$8</f>
        <v>2.3925433908183291E-9</v>
      </c>
      <c r="N1211" s="8">
        <f t="shared" si="129"/>
        <v>4.4409286169574058E-7</v>
      </c>
      <c r="O1211" s="8">
        <f t="shared" si="132"/>
        <v>1148696.062128501</v>
      </c>
      <c r="P1211" s="2">
        <f t="shared" si="130"/>
        <v>1</v>
      </c>
    </row>
    <row r="1212" spans="5:16" x14ac:dyDescent="0.3">
      <c r="E1212" s="7">
        <v>1207</v>
      </c>
      <c r="F1212" s="10">
        <f>DATE(YEAR(F1211),MONTH(F1211)+IF($B$9="Monthly",1,0),DAY(F1211)+IF($B$9="Biweekly",14,0))</f>
        <v>81968</v>
      </c>
      <c r="G1212" s="8">
        <f t="shared" si="131"/>
        <v>4.4409286169574058E-7</v>
      </c>
      <c r="H1212" s="8">
        <f t="shared" si="126"/>
        <v>0</v>
      </c>
      <c r="I1212" s="8">
        <v>0</v>
      </c>
      <c r="J1212" s="8">
        <v>0</v>
      </c>
      <c r="K1212" s="8">
        <f t="shared" si="127"/>
        <v>0</v>
      </c>
      <c r="L1212" s="8">
        <f t="shared" si="128"/>
        <v>-2.4055030008519283E-9</v>
      </c>
      <c r="M1212" s="8">
        <f>G1212*$C$10*$B$8</f>
        <v>2.4055030008519283E-9</v>
      </c>
      <c r="N1212" s="8">
        <f t="shared" si="129"/>
        <v>4.4649836469659251E-7</v>
      </c>
      <c r="O1212" s="8">
        <f t="shared" si="132"/>
        <v>1148696.0621285033</v>
      </c>
      <c r="P1212" s="2">
        <f t="shared" si="130"/>
        <v>1</v>
      </c>
    </row>
    <row r="1213" spans="5:16" x14ac:dyDescent="0.3">
      <c r="E1213" s="7">
        <v>1208</v>
      </c>
      <c r="F1213" s="10">
        <f>DATE(YEAR(F1212),MONTH(F1212)+IF($B$9="Monthly",1,0),DAY(F1212)+IF($B$9="Biweekly",14,0))</f>
        <v>81998</v>
      </c>
      <c r="G1213" s="8">
        <f t="shared" si="131"/>
        <v>4.4649836469659251E-7</v>
      </c>
      <c r="H1213" s="8">
        <f t="shared" si="126"/>
        <v>0</v>
      </c>
      <c r="I1213" s="8">
        <v>0</v>
      </c>
      <c r="J1213" s="8">
        <v>0</v>
      </c>
      <c r="K1213" s="8">
        <f t="shared" si="127"/>
        <v>0</v>
      </c>
      <c r="L1213" s="8">
        <f t="shared" si="128"/>
        <v>-2.4185328087732095E-9</v>
      </c>
      <c r="M1213" s="8">
        <f>G1213*$C$10*$B$8</f>
        <v>2.4185328087732095E-9</v>
      </c>
      <c r="N1213" s="8">
        <f t="shared" si="129"/>
        <v>4.4891689750536574E-7</v>
      </c>
      <c r="O1213" s="8">
        <f t="shared" si="132"/>
        <v>1148696.0621285057</v>
      </c>
      <c r="P1213" s="2">
        <f t="shared" si="130"/>
        <v>1</v>
      </c>
    </row>
    <row r="1214" spans="5:16" x14ac:dyDescent="0.3">
      <c r="E1214" s="7">
        <v>1209</v>
      </c>
      <c r="F1214" s="10">
        <f>DATE(YEAR(F1213),MONTH(F1213)+IF($B$9="Monthly",1,0),DAY(F1213)+IF($B$9="Biweekly",14,0))</f>
        <v>82029</v>
      </c>
      <c r="G1214" s="8">
        <f t="shared" si="131"/>
        <v>4.4891689750536574E-7</v>
      </c>
      <c r="H1214" s="8">
        <f t="shared" si="126"/>
        <v>0</v>
      </c>
      <c r="I1214" s="8">
        <v>0</v>
      </c>
      <c r="J1214" s="8">
        <v>0</v>
      </c>
      <c r="K1214" s="8">
        <f t="shared" si="127"/>
        <v>0</v>
      </c>
      <c r="L1214" s="8">
        <f t="shared" si="128"/>
        <v>-2.431633194820731E-9</v>
      </c>
      <c r="M1214" s="8">
        <f>G1214*$C$10*$B$8</f>
        <v>2.431633194820731E-9</v>
      </c>
      <c r="N1214" s="8">
        <f t="shared" si="129"/>
        <v>4.5134853070018649E-7</v>
      </c>
      <c r="O1214" s="8">
        <f t="shared" si="132"/>
        <v>1148696.062128508</v>
      </c>
      <c r="P1214" s="2">
        <f t="shared" si="130"/>
        <v>1</v>
      </c>
    </row>
    <row r="1215" spans="5:16" x14ac:dyDescent="0.3">
      <c r="E1215" s="7">
        <v>1210</v>
      </c>
      <c r="F1215" s="10">
        <f>DATE(YEAR(F1214),MONTH(F1214)+IF($B$9="Monthly",1,0),DAY(F1214)+IF($B$9="Biweekly",14,0))</f>
        <v>82060</v>
      </c>
      <c r="G1215" s="8">
        <f t="shared" si="131"/>
        <v>4.5134853070018649E-7</v>
      </c>
      <c r="H1215" s="8">
        <f t="shared" si="126"/>
        <v>0</v>
      </c>
      <c r="I1215" s="8">
        <v>0</v>
      </c>
      <c r="J1215" s="8">
        <v>0</v>
      </c>
      <c r="K1215" s="8">
        <f t="shared" si="127"/>
        <v>0</v>
      </c>
      <c r="L1215" s="8">
        <f t="shared" si="128"/>
        <v>-2.4448045412926765E-9</v>
      </c>
      <c r="M1215" s="8">
        <f>G1215*$C$10*$B$8</f>
        <v>2.4448045412926765E-9</v>
      </c>
      <c r="N1215" s="8">
        <f t="shared" si="129"/>
        <v>4.5379333524147916E-7</v>
      </c>
      <c r="O1215" s="8">
        <f t="shared" si="132"/>
        <v>1148696.0621285106</v>
      </c>
      <c r="P1215" s="2">
        <f t="shared" si="130"/>
        <v>1</v>
      </c>
    </row>
    <row r="1216" spans="5:16" x14ac:dyDescent="0.3">
      <c r="E1216" s="7">
        <v>1211</v>
      </c>
      <c r="F1216" s="10">
        <f>DATE(YEAR(F1215),MONTH(F1215)+IF($B$9="Monthly",1,0),DAY(F1215)+IF($B$9="Biweekly",14,0))</f>
        <v>82090</v>
      </c>
      <c r="G1216" s="8">
        <f t="shared" si="131"/>
        <v>4.5379333524147916E-7</v>
      </c>
      <c r="H1216" s="8">
        <f t="shared" si="126"/>
        <v>0</v>
      </c>
      <c r="I1216" s="8">
        <v>0</v>
      </c>
      <c r="J1216" s="8">
        <v>0</v>
      </c>
      <c r="K1216" s="8">
        <f t="shared" si="127"/>
        <v>0</v>
      </c>
      <c r="L1216" s="8">
        <f t="shared" si="128"/>
        <v>-2.4580472325580119E-9</v>
      </c>
      <c r="M1216" s="8">
        <f>G1216*$C$10*$B$8</f>
        <v>2.4580472325580119E-9</v>
      </c>
      <c r="N1216" s="8">
        <f t="shared" si="129"/>
        <v>4.5625138247403718E-7</v>
      </c>
      <c r="O1216" s="8">
        <f t="shared" si="132"/>
        <v>1148696.0621285131</v>
      </c>
      <c r="P1216" s="2">
        <f t="shared" si="130"/>
        <v>1</v>
      </c>
    </row>
    <row r="1217" spans="5:16" x14ac:dyDescent="0.3">
      <c r="E1217" s="7">
        <v>1212</v>
      </c>
      <c r="F1217" s="10">
        <f>DATE(YEAR(F1216),MONTH(F1216)+IF($B$9="Monthly",1,0),DAY(F1216)+IF($B$9="Biweekly",14,0))</f>
        <v>82121</v>
      </c>
      <c r="G1217" s="8">
        <f t="shared" si="131"/>
        <v>4.5625138247403718E-7</v>
      </c>
      <c r="H1217" s="8">
        <f t="shared" si="126"/>
        <v>0</v>
      </c>
      <c r="I1217" s="8">
        <v>0</v>
      </c>
      <c r="J1217" s="8">
        <v>0</v>
      </c>
      <c r="K1217" s="8">
        <f t="shared" si="127"/>
        <v>0</v>
      </c>
      <c r="L1217" s="8">
        <f t="shared" si="128"/>
        <v>-2.4713616550677011E-9</v>
      </c>
      <c r="M1217" s="8">
        <f>G1217*$C$10*$B$8</f>
        <v>2.4713616550677011E-9</v>
      </c>
      <c r="N1217" s="8">
        <f t="shared" si="129"/>
        <v>4.5872274412910489E-7</v>
      </c>
      <c r="O1217" s="8">
        <f t="shared" si="132"/>
        <v>1148696.0621285157</v>
      </c>
      <c r="P1217" s="2">
        <f t="shared" si="130"/>
        <v>1</v>
      </c>
    </row>
    <row r="1218" spans="5:16" x14ac:dyDescent="0.3">
      <c r="E1218" s="7">
        <v>1213</v>
      </c>
      <c r="F1218" s="10">
        <f>DATE(YEAR(F1217),MONTH(F1217)+IF($B$9="Monthly",1,0),DAY(F1217)+IF($B$9="Biweekly",14,0))</f>
        <v>82151</v>
      </c>
      <c r="G1218" s="8">
        <f t="shared" si="131"/>
        <v>4.5872274412910489E-7</v>
      </c>
      <c r="H1218" s="8">
        <f t="shared" si="126"/>
        <v>0</v>
      </c>
      <c r="I1218" s="8">
        <v>0</v>
      </c>
      <c r="J1218" s="8">
        <v>0</v>
      </c>
      <c r="K1218" s="8">
        <f t="shared" si="127"/>
        <v>0</v>
      </c>
      <c r="L1218" s="8">
        <f t="shared" si="128"/>
        <v>-2.4847481973659848E-9</v>
      </c>
      <c r="M1218" s="8">
        <f>G1218*$C$10*$B$8</f>
        <v>2.4847481973659848E-9</v>
      </c>
      <c r="N1218" s="8">
        <f t="shared" si="129"/>
        <v>4.612074923264709E-7</v>
      </c>
      <c r="O1218" s="8">
        <f t="shared" si="132"/>
        <v>1148696.0621285182</v>
      </c>
      <c r="P1218" s="2">
        <f t="shared" si="130"/>
        <v>1</v>
      </c>
    </row>
    <row r="1219" spans="5:16" x14ac:dyDescent="0.3">
      <c r="E1219" s="7">
        <v>1214</v>
      </c>
      <c r="F1219" s="10">
        <f>DATE(YEAR(F1218),MONTH(F1218)+IF($B$9="Monthly",1,0),DAY(F1218)+IF($B$9="Biweekly",14,0))</f>
        <v>82182</v>
      </c>
      <c r="G1219" s="8">
        <f t="shared" si="131"/>
        <v>4.612074923264709E-7</v>
      </c>
      <c r="H1219" s="8">
        <f t="shared" si="126"/>
        <v>0</v>
      </c>
      <c r="I1219" s="8">
        <v>0</v>
      </c>
      <c r="J1219" s="8">
        <v>0</v>
      </c>
      <c r="K1219" s="8">
        <f t="shared" si="127"/>
        <v>0</v>
      </c>
      <c r="L1219" s="8">
        <f t="shared" si="128"/>
        <v>-2.4982072501017173E-9</v>
      </c>
      <c r="M1219" s="8">
        <f>G1219*$C$10*$B$8</f>
        <v>2.4982072501017173E-9</v>
      </c>
      <c r="N1219" s="8">
        <f t="shared" si="129"/>
        <v>4.637056995765726E-7</v>
      </c>
      <c r="O1219" s="8">
        <f t="shared" si="132"/>
        <v>1148696.0621285208</v>
      </c>
      <c r="P1219" s="2">
        <f t="shared" si="130"/>
        <v>1</v>
      </c>
    </row>
    <row r="1220" spans="5:16" x14ac:dyDescent="0.3">
      <c r="E1220" s="7">
        <v>1215</v>
      </c>
      <c r="F1220" s="10">
        <f>DATE(YEAR(F1219),MONTH(F1219)+IF($B$9="Monthly",1,0),DAY(F1219)+IF($B$9="Biweekly",14,0))</f>
        <v>82213</v>
      </c>
      <c r="G1220" s="8">
        <f t="shared" si="131"/>
        <v>4.637056995765726E-7</v>
      </c>
      <c r="H1220" s="8">
        <f t="shared" si="126"/>
        <v>0</v>
      </c>
      <c r="I1220" s="8">
        <v>0</v>
      </c>
      <c r="J1220" s="8">
        <v>0</v>
      </c>
      <c r="K1220" s="8">
        <f t="shared" si="127"/>
        <v>0</v>
      </c>
      <c r="L1220" s="8">
        <f t="shared" si="128"/>
        <v>-2.5117392060397684E-9</v>
      </c>
      <c r="M1220" s="8">
        <f>G1220*$C$10*$B$8</f>
        <v>2.5117392060397684E-9</v>
      </c>
      <c r="N1220" s="8">
        <f t="shared" si="129"/>
        <v>4.6621743878261236E-7</v>
      </c>
      <c r="O1220" s="8">
        <f t="shared" si="132"/>
        <v>1148696.0621285234</v>
      </c>
      <c r="P1220" s="2">
        <f t="shared" si="130"/>
        <v>1</v>
      </c>
    </row>
    <row r="1221" spans="5:16" x14ac:dyDescent="0.3">
      <c r="E1221" s="7">
        <v>1216</v>
      </c>
      <c r="F1221" s="10">
        <f>DATE(YEAR(F1220),MONTH(F1220)+IF($B$9="Monthly",1,0),DAY(F1220)+IF($B$9="Biweekly",14,0))</f>
        <v>82241</v>
      </c>
      <c r="G1221" s="8">
        <f t="shared" si="131"/>
        <v>4.6621743878261236E-7</v>
      </c>
      <c r="H1221" s="8">
        <f t="shared" si="126"/>
        <v>0</v>
      </c>
      <c r="I1221" s="8">
        <v>0</v>
      </c>
      <c r="J1221" s="8">
        <v>0</v>
      </c>
      <c r="K1221" s="8">
        <f t="shared" si="127"/>
        <v>0</v>
      </c>
      <c r="L1221" s="8">
        <f t="shared" si="128"/>
        <v>-2.5253444600724833E-9</v>
      </c>
      <c r="M1221" s="8">
        <f>G1221*$C$10*$B$8</f>
        <v>2.5253444600724833E-9</v>
      </c>
      <c r="N1221" s="8">
        <f t="shared" si="129"/>
        <v>4.6874278324268482E-7</v>
      </c>
      <c r="O1221" s="8">
        <f t="shared" si="132"/>
        <v>1148696.0621285259</v>
      </c>
      <c r="P1221" s="2">
        <f t="shared" si="130"/>
        <v>1</v>
      </c>
    </row>
    <row r="1222" spans="5:16" x14ac:dyDescent="0.3">
      <c r="E1222" s="7">
        <v>1217</v>
      </c>
      <c r="F1222" s="10">
        <f>DATE(YEAR(F1221),MONTH(F1221)+IF($B$9="Monthly",1,0),DAY(F1221)+IF($B$9="Biweekly",14,0))</f>
        <v>82272</v>
      </c>
      <c r="G1222" s="8">
        <f t="shared" si="131"/>
        <v>4.6874278324268482E-7</v>
      </c>
      <c r="H1222" s="8">
        <f t="shared" si="126"/>
        <v>0</v>
      </c>
      <c r="I1222" s="8">
        <v>0</v>
      </c>
      <c r="J1222" s="8">
        <v>0</v>
      </c>
      <c r="K1222" s="8">
        <f t="shared" si="127"/>
        <v>0</v>
      </c>
      <c r="L1222" s="8">
        <f t="shared" si="128"/>
        <v>-2.5390234092312095E-9</v>
      </c>
      <c r="M1222" s="8">
        <f>G1222*$C$10*$B$8</f>
        <v>2.5390234092312095E-9</v>
      </c>
      <c r="N1222" s="8">
        <f t="shared" si="129"/>
        <v>4.7128180665191606E-7</v>
      </c>
      <c r="O1222" s="8">
        <f t="shared" si="132"/>
        <v>1148696.0621285285</v>
      </c>
      <c r="P1222" s="2">
        <f t="shared" si="130"/>
        <v>1</v>
      </c>
    </row>
    <row r="1223" spans="5:16" x14ac:dyDescent="0.3">
      <c r="E1223" s="7">
        <v>1218</v>
      </c>
      <c r="F1223" s="10">
        <f>DATE(YEAR(F1222),MONTH(F1222)+IF($B$9="Monthly",1,0),DAY(F1222)+IF($B$9="Biweekly",14,0))</f>
        <v>82302</v>
      </c>
      <c r="G1223" s="8">
        <f t="shared" si="131"/>
        <v>4.7128180665191606E-7</v>
      </c>
      <c r="H1223" s="8">
        <f t="shared" ref="H1223:H1286" si="133">IF(G1223&gt;1,-PMT($B$8*$C$10,$B$7/$C$10,$G$6,0),0)</f>
        <v>0</v>
      </c>
      <c r="I1223" s="8">
        <v>0</v>
      </c>
      <c r="J1223" s="8">
        <v>0</v>
      </c>
      <c r="K1223" s="8">
        <f t="shared" ref="K1223:K1286" si="134">H1223+I1223+J1223</f>
        <v>0</v>
      </c>
      <c r="L1223" s="8">
        <f t="shared" ref="L1223:L1286" si="135">K1223-M1223</f>
        <v>-2.5527764526978786E-9</v>
      </c>
      <c r="M1223" s="8">
        <f>G1223*$C$10*$B$8</f>
        <v>2.5527764526978786E-9</v>
      </c>
      <c r="N1223" s="8">
        <f t="shared" ref="N1223:N1286" si="136">G1223-L1223</f>
        <v>4.7383458310461392E-7</v>
      </c>
      <c r="O1223" s="8">
        <f t="shared" si="132"/>
        <v>1148696.062128531</v>
      </c>
      <c r="P1223" s="2">
        <f t="shared" ref="P1223:P1286" si="137">IF(N1223&gt;0,1,0)</f>
        <v>1</v>
      </c>
    </row>
    <row r="1224" spans="5:16" x14ac:dyDescent="0.3">
      <c r="E1224" s="7">
        <v>1219</v>
      </c>
      <c r="F1224" s="10">
        <f>DATE(YEAR(F1223),MONTH(F1223)+IF($B$9="Monthly",1,0),DAY(F1223)+IF($B$9="Biweekly",14,0))</f>
        <v>82333</v>
      </c>
      <c r="G1224" s="8">
        <f t="shared" ref="G1224:G1287" si="138">N1223</f>
        <v>4.7383458310461392E-7</v>
      </c>
      <c r="H1224" s="8">
        <f t="shared" si="133"/>
        <v>0</v>
      </c>
      <c r="I1224" s="8">
        <v>0</v>
      </c>
      <c r="J1224" s="8">
        <v>0</v>
      </c>
      <c r="K1224" s="8">
        <f t="shared" si="134"/>
        <v>0</v>
      </c>
      <c r="L1224" s="8">
        <f t="shared" si="135"/>
        <v>-2.5666039918166586E-9</v>
      </c>
      <c r="M1224" s="8">
        <f>G1224*$C$10*$B$8</f>
        <v>2.5666039918166586E-9</v>
      </c>
      <c r="N1224" s="8">
        <f t="shared" si="136"/>
        <v>4.7640118709643059E-7</v>
      </c>
      <c r="O1224" s="8">
        <f t="shared" ref="O1224:O1287" si="139">M1224+O1223</f>
        <v>1148696.0621285336</v>
      </c>
      <c r="P1224" s="2">
        <f t="shared" si="137"/>
        <v>1</v>
      </c>
    </row>
    <row r="1225" spans="5:16" x14ac:dyDescent="0.3">
      <c r="E1225" s="7">
        <v>1220</v>
      </c>
      <c r="F1225" s="10">
        <f>DATE(YEAR(F1224),MONTH(F1224)+IF($B$9="Monthly",1,0),DAY(F1224)+IF($B$9="Biweekly",14,0))</f>
        <v>82363</v>
      </c>
      <c r="G1225" s="8">
        <f t="shared" si="138"/>
        <v>4.7640118709643059E-7</v>
      </c>
      <c r="H1225" s="8">
        <f t="shared" si="133"/>
        <v>0</v>
      </c>
      <c r="I1225" s="8">
        <v>0</v>
      </c>
      <c r="J1225" s="8">
        <v>0</v>
      </c>
      <c r="K1225" s="8">
        <f t="shared" si="134"/>
        <v>0</v>
      </c>
      <c r="L1225" s="8">
        <f t="shared" si="135"/>
        <v>-2.5805064301056659E-9</v>
      </c>
      <c r="M1225" s="8">
        <f>G1225*$C$10*$B$8</f>
        <v>2.5805064301056659E-9</v>
      </c>
      <c r="N1225" s="8">
        <f t="shared" si="136"/>
        <v>4.7898169352653629E-7</v>
      </c>
      <c r="O1225" s="8">
        <f t="shared" si="139"/>
        <v>1148696.0621285362</v>
      </c>
      <c r="P1225" s="2">
        <f t="shared" si="137"/>
        <v>1</v>
      </c>
    </row>
    <row r="1226" spans="5:16" x14ac:dyDescent="0.3">
      <c r="E1226" s="7">
        <v>1221</v>
      </c>
      <c r="F1226" s="10">
        <f>DATE(YEAR(F1225),MONTH(F1225)+IF($B$9="Monthly",1,0),DAY(F1225)+IF($B$9="Biweekly",14,0))</f>
        <v>82394</v>
      </c>
      <c r="G1226" s="8">
        <f t="shared" si="138"/>
        <v>4.7898169352653629E-7</v>
      </c>
      <c r="H1226" s="8">
        <f t="shared" si="133"/>
        <v>0</v>
      </c>
      <c r="I1226" s="8">
        <v>0</v>
      </c>
      <c r="J1226" s="8">
        <v>0</v>
      </c>
      <c r="K1226" s="8">
        <f t="shared" si="134"/>
        <v>0</v>
      </c>
      <c r="L1226" s="8">
        <f t="shared" si="135"/>
        <v>-2.5944841732687383E-9</v>
      </c>
      <c r="M1226" s="8">
        <f>G1226*$C$10*$B$8</f>
        <v>2.5944841732687383E-9</v>
      </c>
      <c r="N1226" s="8">
        <f t="shared" si="136"/>
        <v>4.8157617769980502E-7</v>
      </c>
      <c r="O1226" s="8">
        <f t="shared" si="139"/>
        <v>1148696.0621285387</v>
      </c>
      <c r="P1226" s="2">
        <f t="shared" si="137"/>
        <v>1</v>
      </c>
    </row>
    <row r="1227" spans="5:16" x14ac:dyDescent="0.3">
      <c r="E1227" s="7">
        <v>1222</v>
      </c>
      <c r="F1227" s="10">
        <f>DATE(YEAR(F1226),MONTH(F1226)+IF($B$9="Monthly",1,0),DAY(F1226)+IF($B$9="Biweekly",14,0))</f>
        <v>82425</v>
      </c>
      <c r="G1227" s="8">
        <f t="shared" si="138"/>
        <v>4.8157617769980502E-7</v>
      </c>
      <c r="H1227" s="8">
        <f t="shared" si="133"/>
        <v>0</v>
      </c>
      <c r="I1227" s="8">
        <v>0</v>
      </c>
      <c r="J1227" s="8">
        <v>0</v>
      </c>
      <c r="K1227" s="8">
        <f t="shared" si="134"/>
        <v>0</v>
      </c>
      <c r="L1227" s="8">
        <f t="shared" si="135"/>
        <v>-2.608537629207277E-9</v>
      </c>
      <c r="M1227" s="8">
        <f>G1227*$C$10*$B$8</f>
        <v>2.608537629207277E-9</v>
      </c>
      <c r="N1227" s="8">
        <f t="shared" si="136"/>
        <v>4.8418471532901226E-7</v>
      </c>
      <c r="O1227" s="8">
        <f t="shared" si="139"/>
        <v>1148696.0621285413</v>
      </c>
      <c r="P1227" s="2">
        <f t="shared" si="137"/>
        <v>1</v>
      </c>
    </row>
    <row r="1228" spans="5:16" x14ac:dyDescent="0.3">
      <c r="E1228" s="7">
        <v>1223</v>
      </c>
      <c r="F1228" s="10">
        <f>DATE(YEAR(F1227),MONTH(F1227)+IF($B$9="Monthly",1,0),DAY(F1227)+IF($B$9="Biweekly",14,0))</f>
        <v>82455</v>
      </c>
      <c r="G1228" s="8">
        <f t="shared" si="138"/>
        <v>4.8418471532901226E-7</v>
      </c>
      <c r="H1228" s="8">
        <f t="shared" si="133"/>
        <v>0</v>
      </c>
      <c r="I1228" s="8">
        <v>0</v>
      </c>
      <c r="J1228" s="8">
        <v>0</v>
      </c>
      <c r="K1228" s="8">
        <f t="shared" si="134"/>
        <v>0</v>
      </c>
      <c r="L1228" s="8">
        <f t="shared" si="135"/>
        <v>-2.6226672080321499E-9</v>
      </c>
      <c r="M1228" s="8">
        <f>G1228*$C$10*$B$8</f>
        <v>2.6226672080321499E-9</v>
      </c>
      <c r="N1228" s="8">
        <f t="shared" si="136"/>
        <v>4.8680738253704444E-7</v>
      </c>
      <c r="O1228" s="8">
        <f t="shared" si="139"/>
        <v>1148696.0621285439</v>
      </c>
      <c r="P1228" s="2">
        <f t="shared" si="137"/>
        <v>1</v>
      </c>
    </row>
    <row r="1229" spans="5:16" x14ac:dyDescent="0.3">
      <c r="E1229" s="7">
        <v>1224</v>
      </c>
      <c r="F1229" s="10">
        <f>DATE(YEAR(F1228),MONTH(F1228)+IF($B$9="Monthly",1,0),DAY(F1228)+IF($B$9="Biweekly",14,0))</f>
        <v>82486</v>
      </c>
      <c r="G1229" s="8">
        <f t="shared" si="138"/>
        <v>4.8680738253704444E-7</v>
      </c>
      <c r="H1229" s="8">
        <f t="shared" si="133"/>
        <v>0</v>
      </c>
      <c r="I1229" s="8">
        <v>0</v>
      </c>
      <c r="J1229" s="8">
        <v>0</v>
      </c>
      <c r="K1229" s="8">
        <f t="shared" si="134"/>
        <v>0</v>
      </c>
      <c r="L1229" s="8">
        <f t="shared" si="135"/>
        <v>-2.6368733220756577E-9</v>
      </c>
      <c r="M1229" s="8">
        <f>G1229*$C$10*$B$8</f>
        <v>2.6368733220756577E-9</v>
      </c>
      <c r="N1229" s="8">
        <f t="shared" si="136"/>
        <v>4.8944425585912005E-7</v>
      </c>
      <c r="O1229" s="8">
        <f t="shared" si="139"/>
        <v>1148696.0621285464</v>
      </c>
      <c r="P1229" s="2">
        <f t="shared" si="137"/>
        <v>1</v>
      </c>
    </row>
    <row r="1230" spans="5:16" x14ac:dyDescent="0.3">
      <c r="E1230" s="7">
        <v>1225</v>
      </c>
      <c r="F1230" s="10">
        <f>DATE(YEAR(F1229),MONTH(F1229)+IF($B$9="Monthly",1,0),DAY(F1229)+IF($B$9="Biweekly",14,0))</f>
        <v>82516</v>
      </c>
      <c r="G1230" s="8">
        <f t="shared" si="138"/>
        <v>4.8944425585912005E-7</v>
      </c>
      <c r="H1230" s="8">
        <f t="shared" si="133"/>
        <v>0</v>
      </c>
      <c r="I1230" s="8">
        <v>0</v>
      </c>
      <c r="J1230" s="8">
        <v>0</v>
      </c>
      <c r="K1230" s="8">
        <f t="shared" si="134"/>
        <v>0</v>
      </c>
      <c r="L1230" s="8">
        <f t="shared" si="135"/>
        <v>-2.6511563859035667E-9</v>
      </c>
      <c r="M1230" s="8">
        <f>G1230*$C$10*$B$8</f>
        <v>2.6511563859035667E-9</v>
      </c>
      <c r="N1230" s="8">
        <f t="shared" si="136"/>
        <v>4.9209541224502366E-7</v>
      </c>
      <c r="O1230" s="8">
        <f t="shared" si="139"/>
        <v>1148696.062128549</v>
      </c>
      <c r="P1230" s="2">
        <f t="shared" si="137"/>
        <v>1</v>
      </c>
    </row>
    <row r="1231" spans="5:16" x14ac:dyDescent="0.3">
      <c r="E1231" s="7">
        <v>1226</v>
      </c>
      <c r="F1231" s="10">
        <f>DATE(YEAR(F1230),MONTH(F1230)+IF($B$9="Monthly",1,0),DAY(F1230)+IF($B$9="Biweekly",14,0))</f>
        <v>82547</v>
      </c>
      <c r="G1231" s="8">
        <f t="shared" si="138"/>
        <v>4.9209541224502366E-7</v>
      </c>
      <c r="H1231" s="8">
        <f t="shared" si="133"/>
        <v>0</v>
      </c>
      <c r="I1231" s="8">
        <v>0</v>
      </c>
      <c r="J1231" s="8">
        <v>0</v>
      </c>
      <c r="K1231" s="8">
        <f t="shared" si="134"/>
        <v>0</v>
      </c>
      <c r="L1231" s="8">
        <f t="shared" si="135"/>
        <v>-2.6655168163272114E-9</v>
      </c>
      <c r="M1231" s="8">
        <f>G1231*$C$10*$B$8</f>
        <v>2.6655168163272114E-9</v>
      </c>
      <c r="N1231" s="8">
        <f t="shared" si="136"/>
        <v>4.9476092906135086E-7</v>
      </c>
      <c r="O1231" s="8">
        <f t="shared" si="139"/>
        <v>1148696.0621285515</v>
      </c>
      <c r="P1231" s="2">
        <f t="shared" si="137"/>
        <v>1</v>
      </c>
    </row>
    <row r="1232" spans="5:16" x14ac:dyDescent="0.3">
      <c r="E1232" s="7">
        <v>1227</v>
      </c>
      <c r="F1232" s="10">
        <f>DATE(YEAR(F1231),MONTH(F1231)+IF($B$9="Monthly",1,0),DAY(F1231)+IF($B$9="Biweekly",14,0))</f>
        <v>82578</v>
      </c>
      <c r="G1232" s="8">
        <f t="shared" si="138"/>
        <v>4.9476092906135086E-7</v>
      </c>
      <c r="H1232" s="8">
        <f t="shared" si="133"/>
        <v>0</v>
      </c>
      <c r="I1232" s="8">
        <v>0</v>
      </c>
      <c r="J1232" s="8">
        <v>0</v>
      </c>
      <c r="K1232" s="8">
        <f t="shared" si="134"/>
        <v>0</v>
      </c>
      <c r="L1232" s="8">
        <f t="shared" si="135"/>
        <v>-2.6799550324156506E-9</v>
      </c>
      <c r="M1232" s="8">
        <f>G1232*$C$10*$B$8</f>
        <v>2.6799550324156506E-9</v>
      </c>
      <c r="N1232" s="8">
        <f t="shared" si="136"/>
        <v>4.9744088409376651E-7</v>
      </c>
      <c r="O1232" s="8">
        <f t="shared" si="139"/>
        <v>1148696.0621285543</v>
      </c>
      <c r="P1232" s="2">
        <f t="shared" si="137"/>
        <v>1</v>
      </c>
    </row>
    <row r="1233" spans="5:16" x14ac:dyDescent="0.3">
      <c r="E1233" s="7">
        <v>1228</v>
      </c>
      <c r="F1233" s="10">
        <f>DATE(YEAR(F1232),MONTH(F1232)+IF($B$9="Monthly",1,0),DAY(F1232)+IF($B$9="Biweekly",14,0))</f>
        <v>82606</v>
      </c>
      <c r="G1233" s="8">
        <f t="shared" si="138"/>
        <v>4.9744088409376651E-7</v>
      </c>
      <c r="H1233" s="8">
        <f t="shared" si="133"/>
        <v>0</v>
      </c>
      <c r="I1233" s="8">
        <v>0</v>
      </c>
      <c r="J1233" s="8">
        <v>0</v>
      </c>
      <c r="K1233" s="8">
        <f t="shared" si="134"/>
        <v>0</v>
      </c>
      <c r="L1233" s="8">
        <f t="shared" si="135"/>
        <v>-2.6944714555079018E-9</v>
      </c>
      <c r="M1233" s="8">
        <f>G1233*$C$10*$B$8</f>
        <v>2.6944714555079018E-9</v>
      </c>
      <c r="N1233" s="8">
        <f t="shared" si="136"/>
        <v>5.0013535554927441E-7</v>
      </c>
      <c r="O1233" s="8">
        <f t="shared" si="139"/>
        <v>1148696.0621285571</v>
      </c>
      <c r="P1233" s="2">
        <f t="shared" si="137"/>
        <v>1</v>
      </c>
    </row>
    <row r="1234" spans="5:16" x14ac:dyDescent="0.3">
      <c r="E1234" s="7">
        <v>1229</v>
      </c>
      <c r="F1234" s="10">
        <f>DATE(YEAR(F1233),MONTH(F1233)+IF($B$9="Monthly",1,0),DAY(F1233)+IF($B$9="Biweekly",14,0))</f>
        <v>82637</v>
      </c>
      <c r="G1234" s="8">
        <f t="shared" si="138"/>
        <v>5.0013535554927441E-7</v>
      </c>
      <c r="H1234" s="8">
        <f t="shared" si="133"/>
        <v>0</v>
      </c>
      <c r="I1234" s="8">
        <v>0</v>
      </c>
      <c r="J1234" s="8">
        <v>0</v>
      </c>
      <c r="K1234" s="8">
        <f t="shared" si="134"/>
        <v>0</v>
      </c>
      <c r="L1234" s="8">
        <f t="shared" si="135"/>
        <v>-2.7090665092252366E-9</v>
      </c>
      <c r="M1234" s="8">
        <f>G1234*$C$10*$B$8</f>
        <v>2.7090665092252366E-9</v>
      </c>
      <c r="N1234" s="8">
        <f t="shared" si="136"/>
        <v>5.0284442205849966E-7</v>
      </c>
      <c r="O1234" s="8">
        <f t="shared" si="139"/>
        <v>1148696.0621285599</v>
      </c>
      <c r="P1234" s="2">
        <f t="shared" si="137"/>
        <v>1</v>
      </c>
    </row>
    <row r="1235" spans="5:16" x14ac:dyDescent="0.3">
      <c r="E1235" s="7">
        <v>1230</v>
      </c>
      <c r="F1235" s="10">
        <f>DATE(YEAR(F1234),MONTH(F1234)+IF($B$9="Monthly",1,0),DAY(F1234)+IF($B$9="Biweekly",14,0))</f>
        <v>82667</v>
      </c>
      <c r="G1235" s="8">
        <f t="shared" si="138"/>
        <v>5.0284442205849966E-7</v>
      </c>
      <c r="H1235" s="8">
        <f t="shared" si="133"/>
        <v>0</v>
      </c>
      <c r="I1235" s="8">
        <v>0</v>
      </c>
      <c r="J1235" s="8">
        <v>0</v>
      </c>
      <c r="K1235" s="8">
        <f t="shared" si="134"/>
        <v>0</v>
      </c>
      <c r="L1235" s="8">
        <f t="shared" si="135"/>
        <v>-2.7237406194835397E-9</v>
      </c>
      <c r="M1235" s="8">
        <f>G1235*$C$10*$B$8</f>
        <v>2.7237406194835397E-9</v>
      </c>
      <c r="N1235" s="8">
        <f t="shared" si="136"/>
        <v>5.0556816267798317E-7</v>
      </c>
      <c r="O1235" s="8">
        <f t="shared" si="139"/>
        <v>1148696.0621285627</v>
      </c>
      <c r="P1235" s="2">
        <f t="shared" si="137"/>
        <v>1</v>
      </c>
    </row>
    <row r="1236" spans="5:16" x14ac:dyDescent="0.3">
      <c r="E1236" s="7">
        <v>1231</v>
      </c>
      <c r="F1236" s="10">
        <f>DATE(YEAR(F1235),MONTH(F1235)+IF($B$9="Monthly",1,0),DAY(F1235)+IF($B$9="Biweekly",14,0))</f>
        <v>82698</v>
      </c>
      <c r="G1236" s="8">
        <f t="shared" si="138"/>
        <v>5.0556816267798317E-7</v>
      </c>
      <c r="H1236" s="8">
        <f t="shared" si="133"/>
        <v>0</v>
      </c>
      <c r="I1236" s="8">
        <v>0</v>
      </c>
      <c r="J1236" s="8">
        <v>0</v>
      </c>
      <c r="K1236" s="8">
        <f t="shared" si="134"/>
        <v>0</v>
      </c>
      <c r="L1236" s="8">
        <f t="shared" si="135"/>
        <v>-2.7384942145057422E-9</v>
      </c>
      <c r="M1236" s="8">
        <f>G1236*$C$10*$B$8</f>
        <v>2.7384942145057422E-9</v>
      </c>
      <c r="N1236" s="8">
        <f t="shared" si="136"/>
        <v>5.0830665689248894E-7</v>
      </c>
      <c r="O1236" s="8">
        <f t="shared" si="139"/>
        <v>1148696.0621285655</v>
      </c>
      <c r="P1236" s="2">
        <f t="shared" si="137"/>
        <v>1</v>
      </c>
    </row>
    <row r="1237" spans="5:16" x14ac:dyDescent="0.3">
      <c r="E1237" s="7">
        <v>1232</v>
      </c>
      <c r="F1237" s="10">
        <f>DATE(YEAR(F1236),MONTH(F1236)+IF($B$9="Monthly",1,0),DAY(F1236)+IF($B$9="Biweekly",14,0))</f>
        <v>82728</v>
      </c>
      <c r="G1237" s="8">
        <f t="shared" si="138"/>
        <v>5.0830665689248894E-7</v>
      </c>
      <c r="H1237" s="8">
        <f t="shared" si="133"/>
        <v>0</v>
      </c>
      <c r="I1237" s="8">
        <v>0</v>
      </c>
      <c r="J1237" s="8">
        <v>0</v>
      </c>
      <c r="K1237" s="8">
        <f t="shared" si="134"/>
        <v>0</v>
      </c>
      <c r="L1237" s="8">
        <f t="shared" si="135"/>
        <v>-2.753327724834315E-9</v>
      </c>
      <c r="M1237" s="8">
        <f>G1237*$C$10*$B$8</f>
        <v>2.753327724834315E-9</v>
      </c>
      <c r="N1237" s="8">
        <f t="shared" si="136"/>
        <v>5.110599846173233E-7</v>
      </c>
      <c r="O1237" s="8">
        <f t="shared" si="139"/>
        <v>1148696.0621285683</v>
      </c>
      <c r="P1237" s="2">
        <f t="shared" si="137"/>
        <v>1</v>
      </c>
    </row>
    <row r="1238" spans="5:16" x14ac:dyDescent="0.3">
      <c r="E1238" s="7">
        <v>1233</v>
      </c>
      <c r="F1238" s="10">
        <f>DATE(YEAR(F1237),MONTH(F1237)+IF($B$9="Monthly",1,0),DAY(F1237)+IF($B$9="Biweekly",14,0))</f>
        <v>82759</v>
      </c>
      <c r="G1238" s="8">
        <f t="shared" si="138"/>
        <v>5.110599846173233E-7</v>
      </c>
      <c r="H1238" s="8">
        <f t="shared" si="133"/>
        <v>0</v>
      </c>
      <c r="I1238" s="8">
        <v>0</v>
      </c>
      <c r="J1238" s="8">
        <v>0</v>
      </c>
      <c r="K1238" s="8">
        <f t="shared" si="134"/>
        <v>0</v>
      </c>
      <c r="L1238" s="8">
        <f t="shared" si="135"/>
        <v>-2.7682415833438342E-9</v>
      </c>
      <c r="M1238" s="8">
        <f>G1238*$C$10*$B$8</f>
        <v>2.7682415833438342E-9</v>
      </c>
      <c r="N1238" s="8">
        <f t="shared" si="136"/>
        <v>5.1382822620066715E-7</v>
      </c>
      <c r="O1238" s="8">
        <f t="shared" si="139"/>
        <v>1148696.0621285711</v>
      </c>
      <c r="P1238" s="2">
        <f t="shared" si="137"/>
        <v>1</v>
      </c>
    </row>
    <row r="1239" spans="5:16" x14ac:dyDescent="0.3">
      <c r="E1239" s="7">
        <v>1234</v>
      </c>
      <c r="F1239" s="10">
        <f>DATE(YEAR(F1238),MONTH(F1238)+IF($B$9="Monthly",1,0),DAY(F1238)+IF($B$9="Biweekly",14,0))</f>
        <v>82790</v>
      </c>
      <c r="G1239" s="8">
        <f t="shared" si="138"/>
        <v>5.1382822620066715E-7</v>
      </c>
      <c r="H1239" s="8">
        <f t="shared" si="133"/>
        <v>0</v>
      </c>
      <c r="I1239" s="8">
        <v>0</v>
      </c>
      <c r="J1239" s="8">
        <v>0</v>
      </c>
      <c r="K1239" s="8">
        <f t="shared" si="134"/>
        <v>0</v>
      </c>
      <c r="L1239" s="8">
        <f t="shared" si="135"/>
        <v>-2.7832362252536136E-9</v>
      </c>
      <c r="M1239" s="8">
        <f>G1239*$C$10*$B$8</f>
        <v>2.7832362252536136E-9</v>
      </c>
      <c r="N1239" s="8">
        <f t="shared" si="136"/>
        <v>5.166114624259208E-7</v>
      </c>
      <c r="O1239" s="8">
        <f t="shared" si="139"/>
        <v>1148696.0621285739</v>
      </c>
      <c r="P1239" s="2">
        <f t="shared" si="137"/>
        <v>1</v>
      </c>
    </row>
    <row r="1240" spans="5:16" x14ac:dyDescent="0.3">
      <c r="E1240" s="7">
        <v>1235</v>
      </c>
      <c r="F1240" s="10">
        <f>DATE(YEAR(F1239),MONTH(F1239)+IF($B$9="Monthly",1,0),DAY(F1239)+IF($B$9="Biweekly",14,0))</f>
        <v>82820</v>
      </c>
      <c r="G1240" s="8">
        <f t="shared" si="138"/>
        <v>5.166114624259208E-7</v>
      </c>
      <c r="H1240" s="8">
        <f t="shared" si="133"/>
        <v>0</v>
      </c>
      <c r="I1240" s="8">
        <v>0</v>
      </c>
      <c r="J1240" s="8">
        <v>0</v>
      </c>
      <c r="K1240" s="8">
        <f t="shared" si="134"/>
        <v>0</v>
      </c>
      <c r="L1240" s="8">
        <f t="shared" si="135"/>
        <v>-2.7983120881404041E-9</v>
      </c>
      <c r="M1240" s="8">
        <f>G1240*$C$10*$B$8</f>
        <v>2.7983120881404041E-9</v>
      </c>
      <c r="N1240" s="8">
        <f t="shared" si="136"/>
        <v>5.1940977451406116E-7</v>
      </c>
      <c r="O1240" s="8">
        <f t="shared" si="139"/>
        <v>1148696.0621285767</v>
      </c>
      <c r="P1240" s="2">
        <f t="shared" si="137"/>
        <v>1</v>
      </c>
    </row>
    <row r="1241" spans="5:16" x14ac:dyDescent="0.3">
      <c r="E1241" s="7">
        <v>1236</v>
      </c>
      <c r="F1241" s="10">
        <f>DATE(YEAR(F1240),MONTH(F1240)+IF($B$9="Monthly",1,0),DAY(F1240)+IF($B$9="Biweekly",14,0))</f>
        <v>82851</v>
      </c>
      <c r="G1241" s="8">
        <f t="shared" si="138"/>
        <v>5.1940977451406116E-7</v>
      </c>
      <c r="H1241" s="8">
        <f t="shared" si="133"/>
        <v>0</v>
      </c>
      <c r="I1241" s="8">
        <v>0</v>
      </c>
      <c r="J1241" s="8">
        <v>0</v>
      </c>
      <c r="K1241" s="8">
        <f t="shared" si="134"/>
        <v>0</v>
      </c>
      <c r="L1241" s="8">
        <f t="shared" si="135"/>
        <v>-2.8134696119511647E-9</v>
      </c>
      <c r="M1241" s="8">
        <f>G1241*$C$10*$B$8</f>
        <v>2.8134696119511647E-9</v>
      </c>
      <c r="N1241" s="8">
        <f t="shared" si="136"/>
        <v>5.2222324412601234E-7</v>
      </c>
      <c r="O1241" s="8">
        <f t="shared" si="139"/>
        <v>1148696.0621285795</v>
      </c>
      <c r="P1241" s="2">
        <f t="shared" si="137"/>
        <v>1</v>
      </c>
    </row>
    <row r="1242" spans="5:16" x14ac:dyDescent="0.3">
      <c r="E1242" s="7">
        <v>1237</v>
      </c>
      <c r="F1242" s="10">
        <f>DATE(YEAR(F1241),MONTH(F1241)+IF($B$9="Monthly",1,0),DAY(F1241)+IF($B$9="Biweekly",14,0))</f>
        <v>82881</v>
      </c>
      <c r="G1242" s="8">
        <f t="shared" si="138"/>
        <v>5.2222324412601234E-7</v>
      </c>
      <c r="H1242" s="8">
        <f t="shared" si="133"/>
        <v>0</v>
      </c>
      <c r="I1242" s="8">
        <v>0</v>
      </c>
      <c r="J1242" s="8">
        <v>0</v>
      </c>
      <c r="K1242" s="8">
        <f t="shared" si="134"/>
        <v>0</v>
      </c>
      <c r="L1242" s="8">
        <f t="shared" si="135"/>
        <v>-2.8287092390159001E-9</v>
      </c>
      <c r="M1242" s="8">
        <f>G1242*$C$10*$B$8</f>
        <v>2.8287092390159001E-9</v>
      </c>
      <c r="N1242" s="8">
        <f t="shared" si="136"/>
        <v>5.2505195336502826E-7</v>
      </c>
      <c r="O1242" s="8">
        <f t="shared" si="139"/>
        <v>1148696.0621285823</v>
      </c>
      <c r="P1242" s="2">
        <f t="shared" si="137"/>
        <v>1</v>
      </c>
    </row>
    <row r="1243" spans="5:16" x14ac:dyDescent="0.3">
      <c r="E1243" s="7">
        <v>1238</v>
      </c>
      <c r="F1243" s="10">
        <f>DATE(YEAR(F1242),MONTH(F1242)+IF($B$9="Monthly",1,0),DAY(F1242)+IF($B$9="Biweekly",14,0))</f>
        <v>82912</v>
      </c>
      <c r="G1243" s="8">
        <f t="shared" si="138"/>
        <v>5.2505195336502826E-7</v>
      </c>
      <c r="H1243" s="8">
        <f t="shared" si="133"/>
        <v>0</v>
      </c>
      <c r="I1243" s="8">
        <v>0</v>
      </c>
      <c r="J1243" s="8">
        <v>0</v>
      </c>
      <c r="K1243" s="8">
        <f t="shared" si="134"/>
        <v>0</v>
      </c>
      <c r="L1243" s="8">
        <f t="shared" si="135"/>
        <v>-2.8440314140605697E-9</v>
      </c>
      <c r="M1243" s="8">
        <f>G1243*$C$10*$B$8</f>
        <v>2.8440314140605697E-9</v>
      </c>
      <c r="N1243" s="8">
        <f t="shared" si="136"/>
        <v>5.2789598477908883E-7</v>
      </c>
      <c r="O1243" s="8">
        <f t="shared" si="139"/>
        <v>1148696.0621285851</v>
      </c>
      <c r="P1243" s="2">
        <f t="shared" si="137"/>
        <v>1</v>
      </c>
    </row>
    <row r="1244" spans="5:16" x14ac:dyDescent="0.3">
      <c r="E1244" s="7">
        <v>1239</v>
      </c>
      <c r="F1244" s="10">
        <f>DATE(YEAR(F1243),MONTH(F1243)+IF($B$9="Monthly",1,0),DAY(F1243)+IF($B$9="Biweekly",14,0))</f>
        <v>82943</v>
      </c>
      <c r="G1244" s="8">
        <f t="shared" si="138"/>
        <v>5.2789598477908883E-7</v>
      </c>
      <c r="H1244" s="8">
        <f t="shared" si="133"/>
        <v>0</v>
      </c>
      <c r="I1244" s="8">
        <v>0</v>
      </c>
      <c r="J1244" s="8">
        <v>0</v>
      </c>
      <c r="K1244" s="8">
        <f t="shared" si="134"/>
        <v>0</v>
      </c>
      <c r="L1244" s="8">
        <f t="shared" si="135"/>
        <v>-2.8594365842200644E-9</v>
      </c>
      <c r="M1244" s="8">
        <f>G1244*$C$10*$B$8</f>
        <v>2.8594365842200644E-9</v>
      </c>
      <c r="N1244" s="8">
        <f t="shared" si="136"/>
        <v>5.3075542136330888E-7</v>
      </c>
      <c r="O1244" s="8">
        <f t="shared" si="139"/>
        <v>1148696.0621285879</v>
      </c>
      <c r="P1244" s="2">
        <f t="shared" si="137"/>
        <v>1</v>
      </c>
    </row>
    <row r="1245" spans="5:16" x14ac:dyDescent="0.3">
      <c r="E1245" s="7">
        <v>1240</v>
      </c>
      <c r="F1245" s="10">
        <f>DATE(YEAR(F1244),MONTH(F1244)+IF($B$9="Monthly",1,0),DAY(F1244)+IF($B$9="Biweekly",14,0))</f>
        <v>82971</v>
      </c>
      <c r="G1245" s="8">
        <f t="shared" si="138"/>
        <v>5.3075542136330888E-7</v>
      </c>
      <c r="H1245" s="8">
        <f t="shared" si="133"/>
        <v>0</v>
      </c>
      <c r="I1245" s="8">
        <v>0</v>
      </c>
      <c r="J1245" s="8">
        <v>0</v>
      </c>
      <c r="K1245" s="8">
        <f t="shared" si="134"/>
        <v>0</v>
      </c>
      <c r="L1245" s="8">
        <f t="shared" si="135"/>
        <v>-2.8749251990512563E-9</v>
      </c>
      <c r="M1245" s="8">
        <f>G1245*$C$10*$B$8</f>
        <v>2.8749251990512563E-9</v>
      </c>
      <c r="N1245" s="8">
        <f t="shared" si="136"/>
        <v>5.3363034656236013E-7</v>
      </c>
      <c r="O1245" s="8">
        <f t="shared" si="139"/>
        <v>1148696.0621285907</v>
      </c>
      <c r="P1245" s="2">
        <f t="shared" si="137"/>
        <v>1</v>
      </c>
    </row>
    <row r="1246" spans="5:16" x14ac:dyDescent="0.3">
      <c r="E1246" s="7">
        <v>1241</v>
      </c>
      <c r="F1246" s="10">
        <f>DATE(YEAR(F1245),MONTH(F1245)+IF($B$9="Monthly",1,0),DAY(F1245)+IF($B$9="Biweekly",14,0))</f>
        <v>83002</v>
      </c>
      <c r="G1246" s="8">
        <f t="shared" si="138"/>
        <v>5.3363034656236013E-7</v>
      </c>
      <c r="H1246" s="8">
        <f t="shared" si="133"/>
        <v>0</v>
      </c>
      <c r="I1246" s="8">
        <v>0</v>
      </c>
      <c r="J1246" s="8">
        <v>0</v>
      </c>
      <c r="K1246" s="8">
        <f t="shared" si="134"/>
        <v>0</v>
      </c>
      <c r="L1246" s="8">
        <f t="shared" si="135"/>
        <v>-2.8904977105461173E-9</v>
      </c>
      <c r="M1246" s="8">
        <f>G1246*$C$10*$B$8</f>
        <v>2.8904977105461173E-9</v>
      </c>
      <c r="N1246" s="8">
        <f t="shared" si="136"/>
        <v>5.3652084427290627E-7</v>
      </c>
      <c r="O1246" s="8">
        <f t="shared" si="139"/>
        <v>1148696.0621285934</v>
      </c>
      <c r="P1246" s="2">
        <f t="shared" si="137"/>
        <v>1</v>
      </c>
    </row>
    <row r="1247" spans="5:16" x14ac:dyDescent="0.3">
      <c r="E1247" s="7">
        <v>1242</v>
      </c>
      <c r="F1247" s="10">
        <f>DATE(YEAR(F1246),MONTH(F1246)+IF($B$9="Monthly",1,0),DAY(F1246)+IF($B$9="Biweekly",14,0))</f>
        <v>83032</v>
      </c>
      <c r="G1247" s="8">
        <f t="shared" si="138"/>
        <v>5.3652084427290627E-7</v>
      </c>
      <c r="H1247" s="8">
        <f t="shared" si="133"/>
        <v>0</v>
      </c>
      <c r="I1247" s="8">
        <v>0</v>
      </c>
      <c r="J1247" s="8">
        <v>0</v>
      </c>
      <c r="K1247" s="8">
        <f t="shared" si="134"/>
        <v>0</v>
      </c>
      <c r="L1247" s="8">
        <f t="shared" si="135"/>
        <v>-2.9061545731449091E-9</v>
      </c>
      <c r="M1247" s="8">
        <f>G1247*$C$10*$B$8</f>
        <v>2.9061545731449091E-9</v>
      </c>
      <c r="N1247" s="8">
        <f t="shared" si="136"/>
        <v>5.3942699884605121E-7</v>
      </c>
      <c r="O1247" s="8">
        <f t="shared" si="139"/>
        <v>1148696.0621285962</v>
      </c>
      <c r="P1247" s="2">
        <f t="shared" si="137"/>
        <v>1</v>
      </c>
    </row>
    <row r="1248" spans="5:16" x14ac:dyDescent="0.3">
      <c r="E1248" s="7">
        <v>1243</v>
      </c>
      <c r="F1248" s="10">
        <f>DATE(YEAR(F1247),MONTH(F1247)+IF($B$9="Monthly",1,0),DAY(F1247)+IF($B$9="Biweekly",14,0))</f>
        <v>83063</v>
      </c>
      <c r="G1248" s="8">
        <f t="shared" si="138"/>
        <v>5.3942699884605121E-7</v>
      </c>
      <c r="H1248" s="8">
        <f t="shared" si="133"/>
        <v>0</v>
      </c>
      <c r="I1248" s="8">
        <v>0</v>
      </c>
      <c r="J1248" s="8">
        <v>0</v>
      </c>
      <c r="K1248" s="8">
        <f t="shared" si="134"/>
        <v>0</v>
      </c>
      <c r="L1248" s="8">
        <f t="shared" si="135"/>
        <v>-2.9218962437494441E-9</v>
      </c>
      <c r="M1248" s="8">
        <f>G1248*$C$10*$B$8</f>
        <v>2.9218962437494441E-9</v>
      </c>
      <c r="N1248" s="8">
        <f t="shared" si="136"/>
        <v>5.4234889508980063E-7</v>
      </c>
      <c r="O1248" s="8">
        <f t="shared" si="139"/>
        <v>1148696.0621285993</v>
      </c>
      <c r="P1248" s="2">
        <f t="shared" si="137"/>
        <v>1</v>
      </c>
    </row>
    <row r="1249" spans="5:16" x14ac:dyDescent="0.3">
      <c r="E1249" s="7">
        <v>1244</v>
      </c>
      <c r="F1249" s="10">
        <f>DATE(YEAR(F1248),MONTH(F1248)+IF($B$9="Monthly",1,0),DAY(F1248)+IF($B$9="Biweekly",14,0))</f>
        <v>83093</v>
      </c>
      <c r="G1249" s="8">
        <f t="shared" si="138"/>
        <v>5.4234889508980063E-7</v>
      </c>
      <c r="H1249" s="8">
        <f t="shared" si="133"/>
        <v>0</v>
      </c>
      <c r="I1249" s="8">
        <v>0</v>
      </c>
      <c r="J1249" s="8">
        <v>0</v>
      </c>
      <c r="K1249" s="8">
        <f t="shared" si="134"/>
        <v>0</v>
      </c>
      <c r="L1249" s="8">
        <f t="shared" si="135"/>
        <v>-2.9377231817364198E-9</v>
      </c>
      <c r="M1249" s="8">
        <f>G1249*$C$10*$B$8</f>
        <v>2.9377231817364198E-9</v>
      </c>
      <c r="N1249" s="8">
        <f t="shared" si="136"/>
        <v>5.45286618271537E-7</v>
      </c>
      <c r="O1249" s="8">
        <f t="shared" si="139"/>
        <v>1148696.0621286023</v>
      </c>
      <c r="P1249" s="2">
        <f t="shared" si="137"/>
        <v>1</v>
      </c>
    </row>
    <row r="1250" spans="5:16" x14ac:dyDescent="0.3">
      <c r="E1250" s="7">
        <v>1245</v>
      </c>
      <c r="F1250" s="10">
        <f>DATE(YEAR(F1249),MONTH(F1249)+IF($B$9="Monthly",1,0),DAY(F1249)+IF($B$9="Biweekly",14,0))</f>
        <v>83124</v>
      </c>
      <c r="G1250" s="8">
        <f t="shared" si="138"/>
        <v>5.45286618271537E-7</v>
      </c>
      <c r="H1250" s="8">
        <f t="shared" si="133"/>
        <v>0</v>
      </c>
      <c r="I1250" s="8">
        <v>0</v>
      </c>
      <c r="J1250" s="8">
        <v>0</v>
      </c>
      <c r="K1250" s="8">
        <f t="shared" si="134"/>
        <v>0</v>
      </c>
      <c r="L1250" s="8">
        <f t="shared" si="135"/>
        <v>-2.9536358489708253E-9</v>
      </c>
      <c r="M1250" s="8">
        <f>G1250*$C$10*$B$8</f>
        <v>2.9536358489708253E-9</v>
      </c>
      <c r="N1250" s="8">
        <f t="shared" si="136"/>
        <v>5.4824025412050781E-7</v>
      </c>
      <c r="O1250" s="8">
        <f t="shared" si="139"/>
        <v>1148696.0621286053</v>
      </c>
      <c r="P1250" s="2">
        <f t="shared" si="137"/>
        <v>1</v>
      </c>
    </row>
    <row r="1251" spans="5:16" x14ac:dyDescent="0.3">
      <c r="E1251" s="7">
        <v>1246</v>
      </c>
      <c r="F1251" s="10">
        <f>DATE(YEAR(F1250),MONTH(F1250)+IF($B$9="Monthly",1,0),DAY(F1250)+IF($B$9="Biweekly",14,0))</f>
        <v>83155</v>
      </c>
      <c r="G1251" s="8">
        <f t="shared" si="138"/>
        <v>5.4824025412050781E-7</v>
      </c>
      <c r="H1251" s="8">
        <f t="shared" si="133"/>
        <v>0</v>
      </c>
      <c r="I1251" s="8">
        <v>0</v>
      </c>
      <c r="J1251" s="8">
        <v>0</v>
      </c>
      <c r="K1251" s="8">
        <f t="shared" si="134"/>
        <v>0</v>
      </c>
      <c r="L1251" s="8">
        <f t="shared" si="135"/>
        <v>-2.9696347098194173E-9</v>
      </c>
      <c r="M1251" s="8">
        <f>G1251*$C$10*$B$8</f>
        <v>2.9696347098194173E-9</v>
      </c>
      <c r="N1251" s="8">
        <f t="shared" si="136"/>
        <v>5.5120988883032722E-7</v>
      </c>
      <c r="O1251" s="8">
        <f t="shared" si="139"/>
        <v>1148696.0621286083</v>
      </c>
      <c r="P1251" s="2">
        <f t="shared" si="137"/>
        <v>1</v>
      </c>
    </row>
    <row r="1252" spans="5:16" x14ac:dyDescent="0.3">
      <c r="E1252" s="7">
        <v>1247</v>
      </c>
      <c r="F1252" s="10">
        <f>DATE(YEAR(F1251),MONTH(F1251)+IF($B$9="Monthly",1,0),DAY(F1251)+IF($B$9="Biweekly",14,0))</f>
        <v>83185</v>
      </c>
      <c r="G1252" s="8">
        <f t="shared" si="138"/>
        <v>5.5120988883032722E-7</v>
      </c>
      <c r="H1252" s="8">
        <f t="shared" si="133"/>
        <v>0</v>
      </c>
      <c r="I1252" s="8">
        <v>0</v>
      </c>
      <c r="J1252" s="8">
        <v>0</v>
      </c>
      <c r="K1252" s="8">
        <f t="shared" si="134"/>
        <v>0</v>
      </c>
      <c r="L1252" s="8">
        <f t="shared" si="135"/>
        <v>-2.9857202311642727E-9</v>
      </c>
      <c r="M1252" s="8">
        <f>G1252*$C$10*$B$8</f>
        <v>2.9857202311642727E-9</v>
      </c>
      <c r="N1252" s="8">
        <f t="shared" si="136"/>
        <v>5.541956090614915E-7</v>
      </c>
      <c r="O1252" s="8">
        <f t="shared" si="139"/>
        <v>1148696.0621286114</v>
      </c>
      <c r="P1252" s="2">
        <f t="shared" si="137"/>
        <v>1</v>
      </c>
    </row>
    <row r="1253" spans="5:16" x14ac:dyDescent="0.3">
      <c r="E1253" s="7">
        <v>1248</v>
      </c>
      <c r="F1253" s="10">
        <f>DATE(YEAR(F1252),MONTH(F1252)+IF($B$9="Monthly",1,0),DAY(F1252)+IF($B$9="Biweekly",14,0))</f>
        <v>83216</v>
      </c>
      <c r="G1253" s="8">
        <f t="shared" si="138"/>
        <v>5.541956090614915E-7</v>
      </c>
      <c r="H1253" s="8">
        <f t="shared" si="133"/>
        <v>0</v>
      </c>
      <c r="I1253" s="8">
        <v>0</v>
      </c>
      <c r="J1253" s="8">
        <v>0</v>
      </c>
      <c r="K1253" s="8">
        <f t="shared" si="134"/>
        <v>0</v>
      </c>
      <c r="L1253" s="8">
        <f t="shared" si="135"/>
        <v>-3.0018928824164124E-9</v>
      </c>
      <c r="M1253" s="8">
        <f>G1253*$C$10*$B$8</f>
        <v>3.0018928824164124E-9</v>
      </c>
      <c r="N1253" s="8">
        <f t="shared" si="136"/>
        <v>5.5719750194390787E-7</v>
      </c>
      <c r="O1253" s="8">
        <f t="shared" si="139"/>
        <v>1148696.0621286144</v>
      </c>
      <c r="P1253" s="2">
        <f t="shared" si="137"/>
        <v>1</v>
      </c>
    </row>
    <row r="1254" spans="5:16" x14ac:dyDescent="0.3">
      <c r="E1254" s="7">
        <v>1249</v>
      </c>
      <c r="F1254" s="10">
        <f>DATE(YEAR(F1253),MONTH(F1253)+IF($B$9="Monthly",1,0),DAY(F1253)+IF($B$9="Biweekly",14,0))</f>
        <v>83246</v>
      </c>
      <c r="G1254" s="8">
        <f t="shared" si="138"/>
        <v>5.5719750194390787E-7</v>
      </c>
      <c r="H1254" s="8">
        <f t="shared" si="133"/>
        <v>0</v>
      </c>
      <c r="I1254" s="8">
        <v>0</v>
      </c>
      <c r="J1254" s="8">
        <v>0</v>
      </c>
      <c r="K1254" s="8">
        <f t="shared" si="134"/>
        <v>0</v>
      </c>
      <c r="L1254" s="8">
        <f t="shared" si="135"/>
        <v>-3.0181531355295006E-9</v>
      </c>
      <c r="M1254" s="8">
        <f>G1254*$C$10*$B$8</f>
        <v>3.0181531355295006E-9</v>
      </c>
      <c r="N1254" s="8">
        <f t="shared" si="136"/>
        <v>5.6021565507943738E-7</v>
      </c>
      <c r="O1254" s="8">
        <f t="shared" si="139"/>
        <v>1148696.0621286174</v>
      </c>
      <c r="P1254" s="2">
        <f t="shared" si="137"/>
        <v>1</v>
      </c>
    </row>
    <row r="1255" spans="5:16" x14ac:dyDescent="0.3">
      <c r="E1255" s="7">
        <v>1250</v>
      </c>
      <c r="F1255" s="10">
        <f>DATE(YEAR(F1254),MONTH(F1254)+IF($B$9="Monthly",1,0),DAY(F1254)+IF($B$9="Biweekly",14,0))</f>
        <v>83277</v>
      </c>
      <c r="G1255" s="8">
        <f t="shared" si="138"/>
        <v>5.6021565507943738E-7</v>
      </c>
      <c r="H1255" s="8">
        <f t="shared" si="133"/>
        <v>0</v>
      </c>
      <c r="I1255" s="8">
        <v>0</v>
      </c>
      <c r="J1255" s="8">
        <v>0</v>
      </c>
      <c r="K1255" s="8">
        <f t="shared" si="134"/>
        <v>0</v>
      </c>
      <c r="L1255" s="8">
        <f t="shared" si="135"/>
        <v>-3.0345014650136191E-9</v>
      </c>
      <c r="M1255" s="8">
        <f>G1255*$C$10*$B$8</f>
        <v>3.0345014650136191E-9</v>
      </c>
      <c r="N1255" s="8">
        <f t="shared" si="136"/>
        <v>5.6325015654445097E-7</v>
      </c>
      <c r="O1255" s="8">
        <f t="shared" si="139"/>
        <v>1148696.0621286205</v>
      </c>
      <c r="P1255" s="2">
        <f t="shared" si="137"/>
        <v>1</v>
      </c>
    </row>
    <row r="1256" spans="5:16" x14ac:dyDescent="0.3">
      <c r="E1256" s="7">
        <v>1251</v>
      </c>
      <c r="F1256" s="10">
        <f>DATE(YEAR(F1255),MONTH(F1255)+IF($B$9="Monthly",1,0),DAY(F1255)+IF($B$9="Biweekly",14,0))</f>
        <v>83308</v>
      </c>
      <c r="G1256" s="8">
        <f t="shared" si="138"/>
        <v>5.6325015654445097E-7</v>
      </c>
      <c r="H1256" s="8">
        <f t="shared" si="133"/>
        <v>0</v>
      </c>
      <c r="I1256" s="8">
        <v>0</v>
      </c>
      <c r="J1256" s="8">
        <v>0</v>
      </c>
      <c r="K1256" s="8">
        <f t="shared" si="134"/>
        <v>0</v>
      </c>
      <c r="L1256" s="8">
        <f t="shared" si="135"/>
        <v>-3.0509383479491092E-9</v>
      </c>
      <c r="M1256" s="8">
        <f>G1256*$C$10*$B$8</f>
        <v>3.0509383479491092E-9</v>
      </c>
      <c r="N1256" s="8">
        <f t="shared" si="136"/>
        <v>5.6630109489240006E-7</v>
      </c>
      <c r="O1256" s="8">
        <f t="shared" si="139"/>
        <v>1148696.0621286235</v>
      </c>
      <c r="P1256" s="2">
        <f t="shared" si="137"/>
        <v>1</v>
      </c>
    </row>
    <row r="1257" spans="5:16" x14ac:dyDescent="0.3">
      <c r="E1257" s="7">
        <v>1252</v>
      </c>
      <c r="F1257" s="10">
        <f>DATE(YEAR(F1256),MONTH(F1256)+IF($B$9="Monthly",1,0),DAY(F1256)+IF($B$9="Biweekly",14,0))</f>
        <v>83337</v>
      </c>
      <c r="G1257" s="8">
        <f t="shared" si="138"/>
        <v>5.6630109489240006E-7</v>
      </c>
      <c r="H1257" s="8">
        <f t="shared" si="133"/>
        <v>0</v>
      </c>
      <c r="I1257" s="8">
        <v>0</v>
      </c>
      <c r="J1257" s="8">
        <v>0</v>
      </c>
      <c r="K1257" s="8">
        <f t="shared" si="134"/>
        <v>0</v>
      </c>
      <c r="L1257" s="8">
        <f t="shared" si="135"/>
        <v>-3.0674642640005002E-9</v>
      </c>
      <c r="M1257" s="8">
        <f>G1257*$C$10*$B$8</f>
        <v>3.0674642640005002E-9</v>
      </c>
      <c r="N1257" s="8">
        <f t="shared" si="136"/>
        <v>5.6936855915640059E-7</v>
      </c>
      <c r="O1257" s="8">
        <f t="shared" si="139"/>
        <v>1148696.0621286265</v>
      </c>
      <c r="P1257" s="2">
        <f t="shared" si="137"/>
        <v>1</v>
      </c>
    </row>
    <row r="1258" spans="5:16" x14ac:dyDescent="0.3">
      <c r="E1258" s="7">
        <v>1253</v>
      </c>
      <c r="F1258" s="10">
        <f>DATE(YEAR(F1257),MONTH(F1257)+IF($B$9="Monthly",1,0),DAY(F1257)+IF($B$9="Biweekly",14,0))</f>
        <v>83368</v>
      </c>
      <c r="G1258" s="8">
        <f t="shared" si="138"/>
        <v>5.6936855915640059E-7</v>
      </c>
      <c r="H1258" s="8">
        <f t="shared" si="133"/>
        <v>0</v>
      </c>
      <c r="I1258" s="8">
        <v>0</v>
      </c>
      <c r="J1258" s="8">
        <v>0</v>
      </c>
      <c r="K1258" s="8">
        <f t="shared" si="134"/>
        <v>0</v>
      </c>
      <c r="L1258" s="8">
        <f t="shared" si="135"/>
        <v>-3.0840796954305032E-9</v>
      </c>
      <c r="M1258" s="8">
        <f>G1258*$C$10*$B$8</f>
        <v>3.0840796954305032E-9</v>
      </c>
      <c r="N1258" s="8">
        <f t="shared" si="136"/>
        <v>5.7245263885183113E-7</v>
      </c>
      <c r="O1258" s="8">
        <f t="shared" si="139"/>
        <v>1148696.0621286295</v>
      </c>
      <c r="P1258" s="2">
        <f t="shared" si="137"/>
        <v>1</v>
      </c>
    </row>
    <row r="1259" spans="5:16" x14ac:dyDescent="0.3">
      <c r="E1259" s="7">
        <v>1254</v>
      </c>
      <c r="F1259" s="10">
        <f>DATE(YEAR(F1258),MONTH(F1258)+IF($B$9="Monthly",1,0),DAY(F1258)+IF($B$9="Biweekly",14,0))</f>
        <v>83398</v>
      </c>
      <c r="G1259" s="8">
        <f t="shared" si="138"/>
        <v>5.7245263885183113E-7</v>
      </c>
      <c r="H1259" s="8">
        <f t="shared" si="133"/>
        <v>0</v>
      </c>
      <c r="I1259" s="8">
        <v>0</v>
      </c>
      <c r="J1259" s="8">
        <v>0</v>
      </c>
      <c r="K1259" s="8">
        <f t="shared" si="134"/>
        <v>0</v>
      </c>
      <c r="L1259" s="8">
        <f t="shared" si="135"/>
        <v>-3.1007851271140856E-9</v>
      </c>
      <c r="M1259" s="8">
        <f>G1259*$C$10*$B$8</f>
        <v>3.1007851271140856E-9</v>
      </c>
      <c r="N1259" s="8">
        <f t="shared" si="136"/>
        <v>5.7555342397894516E-7</v>
      </c>
      <c r="O1259" s="8">
        <f t="shared" si="139"/>
        <v>1148696.0621286326</v>
      </c>
      <c r="P1259" s="2">
        <f t="shared" si="137"/>
        <v>1</v>
      </c>
    </row>
    <row r="1260" spans="5:16" x14ac:dyDescent="0.3">
      <c r="E1260" s="7">
        <v>1255</v>
      </c>
      <c r="F1260" s="10">
        <f>DATE(YEAR(F1259),MONTH(F1259)+IF($B$9="Monthly",1,0),DAY(F1259)+IF($B$9="Biweekly",14,0))</f>
        <v>83429</v>
      </c>
      <c r="G1260" s="8">
        <f t="shared" si="138"/>
        <v>5.7555342397894516E-7</v>
      </c>
      <c r="H1260" s="8">
        <f t="shared" si="133"/>
        <v>0</v>
      </c>
      <c r="I1260" s="8">
        <v>0</v>
      </c>
      <c r="J1260" s="8">
        <v>0</v>
      </c>
      <c r="K1260" s="8">
        <f t="shared" si="134"/>
        <v>0</v>
      </c>
      <c r="L1260" s="8">
        <f t="shared" si="135"/>
        <v>-3.1175810465526196E-9</v>
      </c>
      <c r="M1260" s="8">
        <f>G1260*$C$10*$B$8</f>
        <v>3.1175810465526196E-9</v>
      </c>
      <c r="N1260" s="8">
        <f t="shared" si="136"/>
        <v>5.7867100502549783E-7</v>
      </c>
      <c r="O1260" s="8">
        <f t="shared" si="139"/>
        <v>1148696.0621286356</v>
      </c>
      <c r="P1260" s="2">
        <f t="shared" si="137"/>
        <v>1</v>
      </c>
    </row>
    <row r="1261" spans="5:16" x14ac:dyDescent="0.3">
      <c r="E1261" s="7">
        <v>1256</v>
      </c>
      <c r="F1261" s="10">
        <f>DATE(YEAR(F1260),MONTH(F1260)+IF($B$9="Monthly",1,0),DAY(F1260)+IF($B$9="Biweekly",14,0))</f>
        <v>83459</v>
      </c>
      <c r="G1261" s="8">
        <f t="shared" si="138"/>
        <v>5.7867100502549783E-7</v>
      </c>
      <c r="H1261" s="8">
        <f t="shared" si="133"/>
        <v>0</v>
      </c>
      <c r="I1261" s="8">
        <v>0</v>
      </c>
      <c r="J1261" s="8">
        <v>0</v>
      </c>
      <c r="K1261" s="8">
        <f t="shared" si="134"/>
        <v>0</v>
      </c>
      <c r="L1261" s="8">
        <f t="shared" si="135"/>
        <v>-3.134467943888113E-9</v>
      </c>
      <c r="M1261" s="8">
        <f>G1261*$C$10*$B$8</f>
        <v>3.134467943888113E-9</v>
      </c>
      <c r="N1261" s="8">
        <f t="shared" si="136"/>
        <v>5.8180547296938594E-7</v>
      </c>
      <c r="O1261" s="8">
        <f t="shared" si="139"/>
        <v>1148696.0621286386</v>
      </c>
      <c r="P1261" s="2">
        <f t="shared" si="137"/>
        <v>1</v>
      </c>
    </row>
    <row r="1262" spans="5:16" x14ac:dyDescent="0.3">
      <c r="E1262" s="7">
        <v>1257</v>
      </c>
      <c r="F1262" s="10">
        <f>DATE(YEAR(F1261),MONTH(F1261)+IF($B$9="Monthly",1,0),DAY(F1261)+IF($B$9="Biweekly",14,0))</f>
        <v>83490</v>
      </c>
      <c r="G1262" s="8">
        <f t="shared" si="138"/>
        <v>5.8180547296938594E-7</v>
      </c>
      <c r="H1262" s="8">
        <f t="shared" si="133"/>
        <v>0</v>
      </c>
      <c r="I1262" s="8">
        <v>0</v>
      </c>
      <c r="J1262" s="8">
        <v>0</v>
      </c>
      <c r="K1262" s="8">
        <f t="shared" si="134"/>
        <v>0</v>
      </c>
      <c r="L1262" s="8">
        <f t="shared" si="135"/>
        <v>-3.1514463119175074E-9</v>
      </c>
      <c r="M1262" s="8">
        <f>G1262*$C$10*$B$8</f>
        <v>3.1514463119175074E-9</v>
      </c>
      <c r="N1262" s="8">
        <f t="shared" si="136"/>
        <v>5.8495691928130347E-7</v>
      </c>
      <c r="O1262" s="8">
        <f t="shared" si="139"/>
        <v>1148696.0621286419</v>
      </c>
      <c r="P1262" s="2">
        <f t="shared" si="137"/>
        <v>1</v>
      </c>
    </row>
    <row r="1263" spans="5:16" x14ac:dyDescent="0.3">
      <c r="E1263" s="7">
        <v>1258</v>
      </c>
      <c r="F1263" s="10">
        <f>DATE(YEAR(F1262),MONTH(F1262)+IF($B$9="Monthly",1,0),DAY(F1262)+IF($B$9="Biweekly",14,0))</f>
        <v>83521</v>
      </c>
      <c r="G1263" s="8">
        <f t="shared" si="138"/>
        <v>5.8495691928130347E-7</v>
      </c>
      <c r="H1263" s="8">
        <f t="shared" si="133"/>
        <v>0</v>
      </c>
      <c r="I1263" s="8">
        <v>0</v>
      </c>
      <c r="J1263" s="8">
        <v>0</v>
      </c>
      <c r="K1263" s="8">
        <f t="shared" si="134"/>
        <v>0</v>
      </c>
      <c r="L1263" s="8">
        <f t="shared" si="135"/>
        <v>-3.1685166461070605E-9</v>
      </c>
      <c r="M1263" s="8">
        <f>G1263*$C$10*$B$8</f>
        <v>3.1685166461070605E-9</v>
      </c>
      <c r="N1263" s="8">
        <f t="shared" si="136"/>
        <v>5.8812543592741052E-7</v>
      </c>
      <c r="O1263" s="8">
        <f t="shared" si="139"/>
        <v>1148696.0621286451</v>
      </c>
      <c r="P1263" s="2">
        <f t="shared" si="137"/>
        <v>1</v>
      </c>
    </row>
    <row r="1264" spans="5:16" x14ac:dyDescent="0.3">
      <c r="E1264" s="7">
        <v>1259</v>
      </c>
      <c r="F1264" s="10">
        <f>DATE(YEAR(F1263),MONTH(F1263)+IF($B$9="Monthly",1,0),DAY(F1263)+IF($B$9="Biweekly",14,0))</f>
        <v>83551</v>
      </c>
      <c r="G1264" s="8">
        <f t="shared" si="138"/>
        <v>5.8812543592741052E-7</v>
      </c>
      <c r="H1264" s="8">
        <f t="shared" si="133"/>
        <v>0</v>
      </c>
      <c r="I1264" s="8">
        <v>0</v>
      </c>
      <c r="J1264" s="8">
        <v>0</v>
      </c>
      <c r="K1264" s="8">
        <f t="shared" si="134"/>
        <v>0</v>
      </c>
      <c r="L1264" s="8">
        <f t="shared" si="135"/>
        <v>-3.1856794446068072E-9</v>
      </c>
      <c r="M1264" s="8">
        <f>G1264*$C$10*$B$8</f>
        <v>3.1856794446068072E-9</v>
      </c>
      <c r="N1264" s="8">
        <f t="shared" si="136"/>
        <v>5.9131111537201733E-7</v>
      </c>
      <c r="O1264" s="8">
        <f t="shared" si="139"/>
        <v>1148696.0621286484</v>
      </c>
      <c r="P1264" s="2">
        <f t="shared" si="137"/>
        <v>1</v>
      </c>
    </row>
    <row r="1265" spans="5:16" x14ac:dyDescent="0.3">
      <c r="E1265" s="7">
        <v>1260</v>
      </c>
      <c r="F1265" s="10">
        <f>DATE(YEAR(F1264),MONTH(F1264)+IF($B$9="Monthly",1,0),DAY(F1264)+IF($B$9="Biweekly",14,0))</f>
        <v>83582</v>
      </c>
      <c r="G1265" s="8">
        <f t="shared" si="138"/>
        <v>5.9131111537201733E-7</v>
      </c>
      <c r="H1265" s="8">
        <f t="shared" si="133"/>
        <v>0</v>
      </c>
      <c r="I1265" s="8">
        <v>0</v>
      </c>
      <c r="J1265" s="8">
        <v>0</v>
      </c>
      <c r="K1265" s="8">
        <f t="shared" si="134"/>
        <v>0</v>
      </c>
      <c r="L1265" s="8">
        <f t="shared" si="135"/>
        <v>-3.2029352082650938E-9</v>
      </c>
      <c r="M1265" s="8">
        <f>G1265*$C$10*$B$8</f>
        <v>3.2029352082650938E-9</v>
      </c>
      <c r="N1265" s="8">
        <f t="shared" si="136"/>
        <v>5.9451405058028239E-7</v>
      </c>
      <c r="O1265" s="8">
        <f t="shared" si="139"/>
        <v>1148696.0621286517</v>
      </c>
      <c r="P1265" s="2">
        <f t="shared" si="137"/>
        <v>1</v>
      </c>
    </row>
    <row r="1266" spans="5:16" x14ac:dyDescent="0.3">
      <c r="E1266" s="7">
        <v>1261</v>
      </c>
      <c r="F1266" s="10">
        <f>DATE(YEAR(F1265),MONTH(F1265)+IF($B$9="Monthly",1,0),DAY(F1265)+IF($B$9="Biweekly",14,0))</f>
        <v>83612</v>
      </c>
      <c r="G1266" s="8">
        <f t="shared" si="138"/>
        <v>5.9451405058028239E-7</v>
      </c>
      <c r="H1266" s="8">
        <f t="shared" si="133"/>
        <v>0</v>
      </c>
      <c r="I1266" s="8">
        <v>0</v>
      </c>
      <c r="J1266" s="8">
        <v>0</v>
      </c>
      <c r="K1266" s="8">
        <f t="shared" si="134"/>
        <v>0</v>
      </c>
      <c r="L1266" s="8">
        <f t="shared" si="135"/>
        <v>-3.2202844406431961E-9</v>
      </c>
      <c r="M1266" s="8">
        <f>G1266*$C$10*$B$8</f>
        <v>3.2202844406431961E-9</v>
      </c>
      <c r="N1266" s="8">
        <f t="shared" si="136"/>
        <v>5.9773433502092557E-7</v>
      </c>
      <c r="O1266" s="8">
        <f t="shared" si="139"/>
        <v>1148696.0621286549</v>
      </c>
      <c r="P1266" s="2">
        <f t="shared" si="137"/>
        <v>1</v>
      </c>
    </row>
    <row r="1267" spans="5:16" x14ac:dyDescent="0.3">
      <c r="E1267" s="7">
        <v>1262</v>
      </c>
      <c r="F1267" s="10">
        <f>DATE(YEAR(F1266),MONTH(F1266)+IF($B$9="Monthly",1,0),DAY(F1266)+IF($B$9="Biweekly",14,0))</f>
        <v>83643</v>
      </c>
      <c r="G1267" s="8">
        <f t="shared" si="138"/>
        <v>5.9773433502092557E-7</v>
      </c>
      <c r="H1267" s="8">
        <f t="shared" si="133"/>
        <v>0</v>
      </c>
      <c r="I1267" s="8">
        <v>0</v>
      </c>
      <c r="J1267" s="8">
        <v>0</v>
      </c>
      <c r="K1267" s="8">
        <f t="shared" si="134"/>
        <v>0</v>
      </c>
      <c r="L1267" s="8">
        <f t="shared" si="135"/>
        <v>-3.2377276480300134E-9</v>
      </c>
      <c r="M1267" s="8">
        <f>G1267*$C$10*$B$8</f>
        <v>3.2377276480300134E-9</v>
      </c>
      <c r="N1267" s="8">
        <f t="shared" si="136"/>
        <v>6.0097206266895563E-7</v>
      </c>
      <c r="O1267" s="8">
        <f t="shared" si="139"/>
        <v>1148696.0621286582</v>
      </c>
      <c r="P1267" s="2">
        <f t="shared" si="137"/>
        <v>1</v>
      </c>
    </row>
    <row r="1268" spans="5:16" x14ac:dyDescent="0.3">
      <c r="E1268" s="7">
        <v>1263</v>
      </c>
      <c r="F1268" s="10">
        <f>DATE(YEAR(F1267),MONTH(F1267)+IF($B$9="Monthly",1,0),DAY(F1267)+IF($B$9="Biweekly",14,0))</f>
        <v>83674</v>
      </c>
      <c r="G1268" s="8">
        <f t="shared" si="138"/>
        <v>6.0097206266895563E-7</v>
      </c>
      <c r="H1268" s="8">
        <f t="shared" si="133"/>
        <v>0</v>
      </c>
      <c r="I1268" s="8">
        <v>0</v>
      </c>
      <c r="J1268" s="8">
        <v>0</v>
      </c>
      <c r="K1268" s="8">
        <f t="shared" si="134"/>
        <v>0</v>
      </c>
      <c r="L1268" s="8">
        <f t="shared" si="135"/>
        <v>-3.255265339456843E-9</v>
      </c>
      <c r="M1268" s="8">
        <f>G1268*$C$10*$B$8</f>
        <v>3.255265339456843E-9</v>
      </c>
      <c r="N1268" s="8">
        <f t="shared" si="136"/>
        <v>6.0422732800841252E-7</v>
      </c>
      <c r="O1268" s="8">
        <f t="shared" si="139"/>
        <v>1148696.0621286614</v>
      </c>
      <c r="P1268" s="2">
        <f t="shared" si="137"/>
        <v>1</v>
      </c>
    </row>
    <row r="1269" spans="5:16" x14ac:dyDescent="0.3">
      <c r="E1269" s="7">
        <v>1264</v>
      </c>
      <c r="F1269" s="10">
        <f>DATE(YEAR(F1268),MONTH(F1268)+IF($B$9="Monthly",1,0),DAY(F1268)+IF($B$9="Biweekly",14,0))</f>
        <v>83702</v>
      </c>
      <c r="G1269" s="8">
        <f t="shared" si="138"/>
        <v>6.0422732800841252E-7</v>
      </c>
      <c r="H1269" s="8">
        <f t="shared" si="133"/>
        <v>0</v>
      </c>
      <c r="I1269" s="8">
        <v>0</v>
      </c>
      <c r="J1269" s="8">
        <v>0</v>
      </c>
      <c r="K1269" s="8">
        <f t="shared" si="134"/>
        <v>0</v>
      </c>
      <c r="L1269" s="8">
        <f t="shared" si="135"/>
        <v>-3.2728980267122344E-9</v>
      </c>
      <c r="M1269" s="8">
        <f>G1269*$C$10*$B$8</f>
        <v>3.2728980267122344E-9</v>
      </c>
      <c r="N1269" s="8">
        <f t="shared" si="136"/>
        <v>6.0750022603512474E-7</v>
      </c>
      <c r="O1269" s="8">
        <f t="shared" si="139"/>
        <v>1148696.0621286647</v>
      </c>
      <c r="P1269" s="2">
        <f t="shared" si="137"/>
        <v>1</v>
      </c>
    </row>
    <row r="1270" spans="5:16" x14ac:dyDescent="0.3">
      <c r="E1270" s="7">
        <v>1265</v>
      </c>
      <c r="F1270" s="10">
        <f>DATE(YEAR(F1269),MONTH(F1269)+IF($B$9="Monthly",1,0),DAY(F1269)+IF($B$9="Biweekly",14,0))</f>
        <v>83733</v>
      </c>
      <c r="G1270" s="8">
        <f t="shared" si="138"/>
        <v>6.0750022603512474E-7</v>
      </c>
      <c r="H1270" s="8">
        <f t="shared" si="133"/>
        <v>0</v>
      </c>
      <c r="I1270" s="8">
        <v>0</v>
      </c>
      <c r="J1270" s="8">
        <v>0</v>
      </c>
      <c r="K1270" s="8">
        <f t="shared" si="134"/>
        <v>0</v>
      </c>
      <c r="L1270" s="8">
        <f t="shared" si="135"/>
        <v>-3.2906262243569257E-9</v>
      </c>
      <c r="M1270" s="8">
        <f>G1270*$C$10*$B$8</f>
        <v>3.2906262243569257E-9</v>
      </c>
      <c r="N1270" s="8">
        <f t="shared" si="136"/>
        <v>6.1079085225948166E-7</v>
      </c>
      <c r="O1270" s="8">
        <f t="shared" si="139"/>
        <v>1148696.062128668</v>
      </c>
      <c r="P1270" s="2">
        <f t="shared" si="137"/>
        <v>1</v>
      </c>
    </row>
    <row r="1271" spans="5:16" x14ac:dyDescent="0.3">
      <c r="E1271" s="7">
        <v>1266</v>
      </c>
      <c r="F1271" s="10">
        <f>DATE(YEAR(F1270),MONTH(F1270)+IF($B$9="Monthly",1,0),DAY(F1270)+IF($B$9="Biweekly",14,0))</f>
        <v>83763</v>
      </c>
      <c r="G1271" s="8">
        <f t="shared" si="138"/>
        <v>6.1079085225948166E-7</v>
      </c>
      <c r="H1271" s="8">
        <f t="shared" si="133"/>
        <v>0</v>
      </c>
      <c r="I1271" s="8">
        <v>0</v>
      </c>
      <c r="J1271" s="8">
        <v>0</v>
      </c>
      <c r="K1271" s="8">
        <f t="shared" si="134"/>
        <v>0</v>
      </c>
      <c r="L1271" s="8">
        <f t="shared" si="135"/>
        <v>-3.3084504497388589E-9</v>
      </c>
      <c r="M1271" s="8">
        <f>G1271*$C$10*$B$8</f>
        <v>3.3084504497388589E-9</v>
      </c>
      <c r="N1271" s="8">
        <f t="shared" si="136"/>
        <v>6.1409930270922056E-7</v>
      </c>
      <c r="O1271" s="8">
        <f t="shared" si="139"/>
        <v>1148696.0621286712</v>
      </c>
      <c r="P1271" s="2">
        <f t="shared" si="137"/>
        <v>1</v>
      </c>
    </row>
    <row r="1272" spans="5:16" x14ac:dyDescent="0.3">
      <c r="E1272" s="7">
        <v>1267</v>
      </c>
      <c r="F1272" s="10">
        <f>DATE(YEAR(F1271),MONTH(F1271)+IF($B$9="Monthly",1,0),DAY(F1271)+IF($B$9="Biweekly",14,0))</f>
        <v>83794</v>
      </c>
      <c r="G1272" s="8">
        <f t="shared" si="138"/>
        <v>6.1409930270922056E-7</v>
      </c>
      <c r="H1272" s="8">
        <f t="shared" si="133"/>
        <v>0</v>
      </c>
      <c r="I1272" s="8">
        <v>0</v>
      </c>
      <c r="J1272" s="8">
        <v>0</v>
      </c>
      <c r="K1272" s="8">
        <f t="shared" si="134"/>
        <v>0</v>
      </c>
      <c r="L1272" s="8">
        <f t="shared" si="135"/>
        <v>-3.3263712230082781E-9</v>
      </c>
      <c r="M1272" s="8">
        <f>G1272*$C$10*$B$8</f>
        <v>3.3263712230082781E-9</v>
      </c>
      <c r="N1272" s="8">
        <f t="shared" si="136"/>
        <v>6.1742567393222886E-7</v>
      </c>
      <c r="O1272" s="8">
        <f t="shared" si="139"/>
        <v>1148696.0621286745</v>
      </c>
      <c r="P1272" s="2">
        <f t="shared" si="137"/>
        <v>1</v>
      </c>
    </row>
    <row r="1273" spans="5:16" x14ac:dyDescent="0.3">
      <c r="E1273" s="7">
        <v>1268</v>
      </c>
      <c r="F1273" s="10">
        <f>DATE(YEAR(F1272),MONTH(F1272)+IF($B$9="Monthly",1,0),DAY(F1272)+IF($B$9="Biweekly",14,0))</f>
        <v>83824</v>
      </c>
      <c r="G1273" s="8">
        <f t="shared" si="138"/>
        <v>6.1742567393222886E-7</v>
      </c>
      <c r="H1273" s="8">
        <f t="shared" si="133"/>
        <v>0</v>
      </c>
      <c r="I1273" s="8">
        <v>0</v>
      </c>
      <c r="J1273" s="8">
        <v>0</v>
      </c>
      <c r="K1273" s="8">
        <f t="shared" si="134"/>
        <v>0</v>
      </c>
      <c r="L1273" s="8">
        <f t="shared" si="135"/>
        <v>-3.344389067132906E-9</v>
      </c>
      <c r="M1273" s="8">
        <f>G1273*$C$10*$B$8</f>
        <v>3.344389067132906E-9</v>
      </c>
      <c r="N1273" s="8">
        <f t="shared" si="136"/>
        <v>6.2077006299936174E-7</v>
      </c>
      <c r="O1273" s="8">
        <f t="shared" si="139"/>
        <v>1148696.0621286777</v>
      </c>
      <c r="P1273" s="2">
        <f t="shared" si="137"/>
        <v>1</v>
      </c>
    </row>
    <row r="1274" spans="5:16" x14ac:dyDescent="0.3">
      <c r="E1274" s="7">
        <v>1269</v>
      </c>
      <c r="F1274" s="10">
        <f>DATE(YEAR(F1273),MONTH(F1273)+IF($B$9="Monthly",1,0),DAY(F1273)+IF($B$9="Biweekly",14,0))</f>
        <v>83855</v>
      </c>
      <c r="G1274" s="8">
        <f t="shared" si="138"/>
        <v>6.2077006299936174E-7</v>
      </c>
      <c r="H1274" s="8">
        <f t="shared" si="133"/>
        <v>0</v>
      </c>
      <c r="I1274" s="8">
        <v>0</v>
      </c>
      <c r="J1274" s="8">
        <v>0</v>
      </c>
      <c r="K1274" s="8">
        <f t="shared" si="134"/>
        <v>0</v>
      </c>
      <c r="L1274" s="8">
        <f t="shared" si="135"/>
        <v>-3.3625045079132094E-9</v>
      </c>
      <c r="M1274" s="8">
        <f>G1274*$C$10*$B$8</f>
        <v>3.3625045079132094E-9</v>
      </c>
      <c r="N1274" s="8">
        <f t="shared" si="136"/>
        <v>6.2413256750727497E-7</v>
      </c>
      <c r="O1274" s="8">
        <f t="shared" si="139"/>
        <v>1148696.062128681</v>
      </c>
      <c r="P1274" s="2">
        <f t="shared" si="137"/>
        <v>1</v>
      </c>
    </row>
    <row r="1275" spans="5:16" x14ac:dyDescent="0.3">
      <c r="E1275" s="7">
        <v>1270</v>
      </c>
      <c r="F1275" s="10">
        <f>DATE(YEAR(F1274),MONTH(F1274)+IF($B$9="Monthly",1,0),DAY(F1274)+IF($B$9="Biweekly",14,0))</f>
        <v>83886</v>
      </c>
      <c r="G1275" s="8">
        <f t="shared" si="138"/>
        <v>6.2413256750727497E-7</v>
      </c>
      <c r="H1275" s="8">
        <f t="shared" si="133"/>
        <v>0</v>
      </c>
      <c r="I1275" s="8">
        <v>0</v>
      </c>
      <c r="J1275" s="8">
        <v>0</v>
      </c>
      <c r="K1275" s="8">
        <f t="shared" si="134"/>
        <v>0</v>
      </c>
      <c r="L1275" s="8">
        <f t="shared" si="135"/>
        <v>-3.3807180739977397E-9</v>
      </c>
      <c r="M1275" s="8">
        <f>G1275*$C$10*$B$8</f>
        <v>3.3807180739977397E-9</v>
      </c>
      <c r="N1275" s="8">
        <f t="shared" si="136"/>
        <v>6.275132855812727E-7</v>
      </c>
      <c r="O1275" s="8">
        <f t="shared" si="139"/>
        <v>1148696.0621286845</v>
      </c>
      <c r="P1275" s="2">
        <f t="shared" si="137"/>
        <v>1</v>
      </c>
    </row>
    <row r="1276" spans="5:16" x14ac:dyDescent="0.3">
      <c r="E1276" s="7">
        <v>1271</v>
      </c>
      <c r="F1276" s="10">
        <f>DATE(YEAR(F1275),MONTH(F1275)+IF($B$9="Monthly",1,0),DAY(F1275)+IF($B$9="Biweekly",14,0))</f>
        <v>83916</v>
      </c>
      <c r="G1276" s="8">
        <f t="shared" si="138"/>
        <v>6.275132855812727E-7</v>
      </c>
      <c r="H1276" s="8">
        <f t="shared" si="133"/>
        <v>0</v>
      </c>
      <c r="I1276" s="8">
        <v>0</v>
      </c>
      <c r="J1276" s="8">
        <v>0</v>
      </c>
      <c r="K1276" s="8">
        <f t="shared" si="134"/>
        <v>0</v>
      </c>
      <c r="L1276" s="8">
        <f t="shared" si="135"/>
        <v>-3.3990302968985604E-9</v>
      </c>
      <c r="M1276" s="8">
        <f>G1276*$C$10*$B$8</f>
        <v>3.3990302968985604E-9</v>
      </c>
      <c r="N1276" s="8">
        <f t="shared" si="136"/>
        <v>6.3091231587817121E-7</v>
      </c>
      <c r="O1276" s="8">
        <f t="shared" si="139"/>
        <v>1148696.062128688</v>
      </c>
      <c r="P1276" s="2">
        <f t="shared" si="137"/>
        <v>1</v>
      </c>
    </row>
    <row r="1277" spans="5:16" x14ac:dyDescent="0.3">
      <c r="E1277" s="7">
        <v>1272</v>
      </c>
      <c r="F1277" s="10">
        <f>DATE(YEAR(F1276),MONTH(F1276)+IF($B$9="Monthly",1,0),DAY(F1276)+IF($B$9="Biweekly",14,0))</f>
        <v>83947</v>
      </c>
      <c r="G1277" s="8">
        <f t="shared" si="138"/>
        <v>6.3091231587817121E-7</v>
      </c>
      <c r="H1277" s="8">
        <f t="shared" si="133"/>
        <v>0</v>
      </c>
      <c r="I1277" s="8">
        <v>0</v>
      </c>
      <c r="J1277" s="8">
        <v>0</v>
      </c>
      <c r="K1277" s="8">
        <f t="shared" si="134"/>
        <v>0</v>
      </c>
      <c r="L1277" s="8">
        <f t="shared" si="135"/>
        <v>-3.4174417110067604E-9</v>
      </c>
      <c r="M1277" s="8">
        <f>G1277*$C$10*$B$8</f>
        <v>3.4174417110067604E-9</v>
      </c>
      <c r="N1277" s="8">
        <f t="shared" si="136"/>
        <v>6.3432975758917797E-7</v>
      </c>
      <c r="O1277" s="8">
        <f t="shared" si="139"/>
        <v>1148696.0621286915</v>
      </c>
      <c r="P1277" s="2">
        <f t="shared" si="137"/>
        <v>1</v>
      </c>
    </row>
    <row r="1278" spans="5:16" x14ac:dyDescent="0.3">
      <c r="E1278" s="7">
        <v>1273</v>
      </c>
      <c r="F1278" s="10">
        <f>DATE(YEAR(F1277),MONTH(F1277)+IF($B$9="Monthly",1,0),DAY(F1277)+IF($B$9="Biweekly",14,0))</f>
        <v>83977</v>
      </c>
      <c r="G1278" s="8">
        <f t="shared" si="138"/>
        <v>6.3432975758917797E-7</v>
      </c>
      <c r="H1278" s="8">
        <f t="shared" si="133"/>
        <v>0</v>
      </c>
      <c r="I1278" s="8">
        <v>0</v>
      </c>
      <c r="J1278" s="8">
        <v>0</v>
      </c>
      <c r="K1278" s="8">
        <f t="shared" si="134"/>
        <v>0</v>
      </c>
      <c r="L1278" s="8">
        <f t="shared" si="135"/>
        <v>-3.4359528536080473E-9</v>
      </c>
      <c r="M1278" s="8">
        <f>G1278*$C$10*$B$8</f>
        <v>3.4359528536080473E-9</v>
      </c>
      <c r="N1278" s="8">
        <f t="shared" si="136"/>
        <v>6.3776571044278602E-7</v>
      </c>
      <c r="O1278" s="8">
        <f t="shared" si="139"/>
        <v>1148696.062128695</v>
      </c>
      <c r="P1278" s="2">
        <f t="shared" si="137"/>
        <v>1</v>
      </c>
    </row>
    <row r="1279" spans="5:16" x14ac:dyDescent="0.3">
      <c r="E1279" s="7">
        <v>1274</v>
      </c>
      <c r="F1279" s="10">
        <f>DATE(YEAR(F1278),MONTH(F1278)+IF($B$9="Monthly",1,0),DAY(F1278)+IF($B$9="Biweekly",14,0))</f>
        <v>84008</v>
      </c>
      <c r="G1279" s="8">
        <f t="shared" si="138"/>
        <v>6.3776571044278602E-7</v>
      </c>
      <c r="H1279" s="8">
        <f t="shared" si="133"/>
        <v>0</v>
      </c>
      <c r="I1279" s="8">
        <v>0</v>
      </c>
      <c r="J1279" s="8">
        <v>0</v>
      </c>
      <c r="K1279" s="8">
        <f t="shared" si="134"/>
        <v>0</v>
      </c>
      <c r="L1279" s="8">
        <f t="shared" si="135"/>
        <v>-3.4545642648984243E-9</v>
      </c>
      <c r="M1279" s="8">
        <f>G1279*$C$10*$B$8</f>
        <v>3.4545642648984243E-9</v>
      </c>
      <c r="N1279" s="8">
        <f t="shared" si="136"/>
        <v>6.4122027470768444E-7</v>
      </c>
      <c r="O1279" s="8">
        <f t="shared" si="139"/>
        <v>1148696.0621286985</v>
      </c>
      <c r="P1279" s="2">
        <f t="shared" si="137"/>
        <v>1</v>
      </c>
    </row>
    <row r="1280" spans="5:16" x14ac:dyDescent="0.3">
      <c r="E1280" s="7">
        <v>1275</v>
      </c>
      <c r="F1280" s="10">
        <f>DATE(YEAR(F1279),MONTH(F1279)+IF($B$9="Monthly",1,0),DAY(F1279)+IF($B$9="Biweekly",14,0))</f>
        <v>84039</v>
      </c>
      <c r="G1280" s="8">
        <f t="shared" si="138"/>
        <v>6.4122027470768444E-7</v>
      </c>
      <c r="H1280" s="8">
        <f t="shared" si="133"/>
        <v>0</v>
      </c>
      <c r="I1280" s="8">
        <v>0</v>
      </c>
      <c r="J1280" s="8">
        <v>0</v>
      </c>
      <c r="K1280" s="8">
        <f t="shared" si="134"/>
        <v>0</v>
      </c>
      <c r="L1280" s="8">
        <f t="shared" si="135"/>
        <v>-3.4732764879999572E-9</v>
      </c>
      <c r="M1280" s="8">
        <f>G1280*$C$10*$B$8</f>
        <v>3.4732764879999572E-9</v>
      </c>
      <c r="N1280" s="8">
        <f t="shared" si="136"/>
        <v>6.4469355119568436E-7</v>
      </c>
      <c r="O1280" s="8">
        <f t="shared" si="139"/>
        <v>1148696.0621287019</v>
      </c>
      <c r="P1280" s="2">
        <f t="shared" si="137"/>
        <v>1</v>
      </c>
    </row>
    <row r="1281" spans="5:16" x14ac:dyDescent="0.3">
      <c r="E1281" s="7">
        <v>1276</v>
      </c>
      <c r="F1281" s="10">
        <f>DATE(YEAR(F1280),MONTH(F1280)+IF($B$9="Monthly",1,0),DAY(F1280)+IF($B$9="Biweekly",14,0))</f>
        <v>84067</v>
      </c>
      <c r="G1281" s="8">
        <f t="shared" si="138"/>
        <v>6.4469355119568436E-7</v>
      </c>
      <c r="H1281" s="8">
        <f t="shared" si="133"/>
        <v>0</v>
      </c>
      <c r="I1281" s="8">
        <v>0</v>
      </c>
      <c r="J1281" s="8">
        <v>0</v>
      </c>
      <c r="K1281" s="8">
        <f t="shared" si="134"/>
        <v>0</v>
      </c>
      <c r="L1281" s="8">
        <f t="shared" si="135"/>
        <v>-3.4920900689766235E-9</v>
      </c>
      <c r="M1281" s="8">
        <f>G1281*$C$10*$B$8</f>
        <v>3.4920900689766235E-9</v>
      </c>
      <c r="N1281" s="8">
        <f t="shared" si="136"/>
        <v>6.4818564126466095E-7</v>
      </c>
      <c r="O1281" s="8">
        <f t="shared" si="139"/>
        <v>1148696.0621287054</v>
      </c>
      <c r="P1281" s="2">
        <f t="shared" si="137"/>
        <v>1</v>
      </c>
    </row>
    <row r="1282" spans="5:16" x14ac:dyDescent="0.3">
      <c r="E1282" s="7">
        <v>1277</v>
      </c>
      <c r="F1282" s="10">
        <f>DATE(YEAR(F1281),MONTH(F1281)+IF($B$9="Monthly",1,0),DAY(F1281)+IF($B$9="Biweekly",14,0))</f>
        <v>84098</v>
      </c>
      <c r="G1282" s="8">
        <f t="shared" si="138"/>
        <v>6.4818564126466095E-7</v>
      </c>
      <c r="H1282" s="8">
        <f t="shared" si="133"/>
        <v>0</v>
      </c>
      <c r="I1282" s="8">
        <v>0</v>
      </c>
      <c r="J1282" s="8">
        <v>0</v>
      </c>
      <c r="K1282" s="8">
        <f t="shared" si="134"/>
        <v>0</v>
      </c>
      <c r="L1282" s="8">
        <f t="shared" si="135"/>
        <v>-3.5110055568502467E-9</v>
      </c>
      <c r="M1282" s="8">
        <f>G1282*$C$10*$B$8</f>
        <v>3.5110055568502467E-9</v>
      </c>
      <c r="N1282" s="8">
        <f t="shared" si="136"/>
        <v>6.5169664682151116E-7</v>
      </c>
      <c r="O1282" s="8">
        <f t="shared" si="139"/>
        <v>1148696.0621287089</v>
      </c>
      <c r="P1282" s="2">
        <f t="shared" si="137"/>
        <v>1</v>
      </c>
    </row>
    <row r="1283" spans="5:16" x14ac:dyDescent="0.3">
      <c r="E1283" s="7">
        <v>1278</v>
      </c>
      <c r="F1283" s="10">
        <f>DATE(YEAR(F1282),MONTH(F1282)+IF($B$9="Monthly",1,0),DAY(F1282)+IF($B$9="Biweekly",14,0))</f>
        <v>84128</v>
      </c>
      <c r="G1283" s="8">
        <f t="shared" si="138"/>
        <v>6.5169664682151116E-7</v>
      </c>
      <c r="H1283" s="8">
        <f t="shared" si="133"/>
        <v>0</v>
      </c>
      <c r="I1283" s="8">
        <v>0</v>
      </c>
      <c r="J1283" s="8">
        <v>0</v>
      </c>
      <c r="K1283" s="8">
        <f t="shared" si="134"/>
        <v>0</v>
      </c>
      <c r="L1283" s="8">
        <f t="shared" si="135"/>
        <v>-3.5300235036165189E-9</v>
      </c>
      <c r="M1283" s="8">
        <f>G1283*$C$10*$B$8</f>
        <v>3.5300235036165189E-9</v>
      </c>
      <c r="N1283" s="8">
        <f t="shared" si="136"/>
        <v>6.5522667032512763E-7</v>
      </c>
      <c r="O1283" s="8">
        <f t="shared" si="139"/>
        <v>1148696.0621287124</v>
      </c>
      <c r="P1283" s="2">
        <f t="shared" si="137"/>
        <v>1</v>
      </c>
    </row>
    <row r="1284" spans="5:16" x14ac:dyDescent="0.3">
      <c r="E1284" s="7">
        <v>1279</v>
      </c>
      <c r="F1284" s="10">
        <f>DATE(YEAR(F1283),MONTH(F1283)+IF($B$9="Monthly",1,0),DAY(F1283)+IF($B$9="Biweekly",14,0))</f>
        <v>84159</v>
      </c>
      <c r="G1284" s="8">
        <f t="shared" si="138"/>
        <v>6.5522667032512763E-7</v>
      </c>
      <c r="H1284" s="8">
        <f t="shared" si="133"/>
        <v>0</v>
      </c>
      <c r="I1284" s="8">
        <v>0</v>
      </c>
      <c r="J1284" s="8">
        <v>0</v>
      </c>
      <c r="K1284" s="8">
        <f t="shared" si="134"/>
        <v>0</v>
      </c>
      <c r="L1284" s="8">
        <f t="shared" si="135"/>
        <v>-3.5491444642611076E-9</v>
      </c>
      <c r="M1284" s="8">
        <f>G1284*$C$10*$B$8</f>
        <v>3.5491444642611076E-9</v>
      </c>
      <c r="N1284" s="8">
        <f t="shared" si="136"/>
        <v>6.5877581478938874E-7</v>
      </c>
      <c r="O1284" s="8">
        <f t="shared" si="139"/>
        <v>1148696.0621287159</v>
      </c>
      <c r="P1284" s="2">
        <f t="shared" si="137"/>
        <v>1</v>
      </c>
    </row>
    <row r="1285" spans="5:16" x14ac:dyDescent="0.3">
      <c r="E1285" s="7">
        <v>1280</v>
      </c>
      <c r="F1285" s="10">
        <f>DATE(YEAR(F1284),MONTH(F1284)+IF($B$9="Monthly",1,0),DAY(F1284)+IF($B$9="Biweekly",14,0))</f>
        <v>84189</v>
      </c>
      <c r="G1285" s="8">
        <f t="shared" si="138"/>
        <v>6.5877581478938874E-7</v>
      </c>
      <c r="H1285" s="8">
        <f t="shared" si="133"/>
        <v>0</v>
      </c>
      <c r="I1285" s="8">
        <v>0</v>
      </c>
      <c r="J1285" s="8">
        <v>0</v>
      </c>
      <c r="K1285" s="8">
        <f t="shared" si="134"/>
        <v>0</v>
      </c>
      <c r="L1285" s="8">
        <f t="shared" si="135"/>
        <v>-3.5683689967758558E-9</v>
      </c>
      <c r="M1285" s="8">
        <f>G1285*$C$10*$B$8</f>
        <v>3.5683689967758558E-9</v>
      </c>
      <c r="N1285" s="8">
        <f t="shared" si="136"/>
        <v>6.623441837861646E-7</v>
      </c>
      <c r="O1285" s="8">
        <f t="shared" si="139"/>
        <v>1148696.0621287194</v>
      </c>
      <c r="P1285" s="2">
        <f t="shared" si="137"/>
        <v>1</v>
      </c>
    </row>
    <row r="1286" spans="5:16" x14ac:dyDescent="0.3">
      <c r="E1286" s="7">
        <v>1281</v>
      </c>
      <c r="F1286" s="10">
        <f>DATE(YEAR(F1285),MONTH(F1285)+IF($B$9="Monthly",1,0),DAY(F1285)+IF($B$9="Biweekly",14,0))</f>
        <v>84220</v>
      </c>
      <c r="G1286" s="8">
        <f t="shared" si="138"/>
        <v>6.623441837861646E-7</v>
      </c>
      <c r="H1286" s="8">
        <f t="shared" si="133"/>
        <v>0</v>
      </c>
      <c r="I1286" s="8">
        <v>0</v>
      </c>
      <c r="J1286" s="8">
        <v>0</v>
      </c>
      <c r="K1286" s="8">
        <f t="shared" si="134"/>
        <v>0</v>
      </c>
      <c r="L1286" s="8">
        <f t="shared" si="135"/>
        <v>-3.587697662175058E-9</v>
      </c>
      <c r="M1286" s="8">
        <f>G1286*$C$10*$B$8</f>
        <v>3.587697662175058E-9</v>
      </c>
      <c r="N1286" s="8">
        <f t="shared" si="136"/>
        <v>6.659318814483397E-7</v>
      </c>
      <c r="O1286" s="8">
        <f t="shared" si="139"/>
        <v>1148696.0621287229</v>
      </c>
      <c r="P1286" s="2">
        <f t="shared" si="137"/>
        <v>1</v>
      </c>
    </row>
    <row r="1287" spans="5:16" x14ac:dyDescent="0.3">
      <c r="E1287" s="7">
        <v>1282</v>
      </c>
      <c r="F1287" s="10">
        <f>DATE(YEAR(F1286),MONTH(F1286)+IF($B$9="Monthly",1,0),DAY(F1286)+IF($B$9="Biweekly",14,0))</f>
        <v>84251</v>
      </c>
      <c r="G1287" s="8">
        <f t="shared" si="138"/>
        <v>6.659318814483397E-7</v>
      </c>
      <c r="H1287" s="8">
        <f t="shared" ref="H1287:H1305" si="140">IF(G1287&gt;1,-PMT($B$8*$C$10,$B$7/$C$10,$G$6,0),0)</f>
        <v>0</v>
      </c>
      <c r="I1287" s="8">
        <v>0</v>
      </c>
      <c r="J1287" s="8">
        <v>0</v>
      </c>
      <c r="K1287" s="8">
        <f t="shared" ref="K1287:K1305" si="141">H1287+I1287+J1287</f>
        <v>0</v>
      </c>
      <c r="L1287" s="8">
        <f t="shared" ref="L1287:L1305" si="142">K1287-M1287</f>
        <v>-3.6071310245118402E-9</v>
      </c>
      <c r="M1287" s="8">
        <f>G1287*$C$10*$B$8</f>
        <v>3.6071310245118402E-9</v>
      </c>
      <c r="N1287" s="8">
        <f t="shared" ref="N1287:N1305" si="143">G1287-L1287</f>
        <v>6.6953901247285155E-7</v>
      </c>
      <c r="O1287" s="8">
        <f t="shared" si="139"/>
        <v>1148696.0621287264</v>
      </c>
      <c r="P1287" s="2">
        <f t="shared" ref="P1287:P1305" si="144">IF(N1287&gt;0,1,0)</f>
        <v>1</v>
      </c>
    </row>
    <row r="1288" spans="5:16" x14ac:dyDescent="0.3">
      <c r="E1288" s="7">
        <v>1283</v>
      </c>
      <c r="F1288" s="10">
        <f>DATE(YEAR(F1287),MONTH(F1287)+IF($B$9="Monthly",1,0),DAY(F1287)+IF($B$9="Biweekly",14,0))</f>
        <v>84281</v>
      </c>
      <c r="G1288" s="8">
        <f t="shared" ref="G1288:G1305" si="145">N1287</f>
        <v>6.6953901247285155E-7</v>
      </c>
      <c r="H1288" s="8">
        <f t="shared" si="140"/>
        <v>0</v>
      </c>
      <c r="I1288" s="8">
        <v>0</v>
      </c>
      <c r="J1288" s="8">
        <v>0</v>
      </c>
      <c r="K1288" s="8">
        <f t="shared" si="141"/>
        <v>0</v>
      </c>
      <c r="L1288" s="8">
        <f t="shared" si="142"/>
        <v>-3.6266696508946125E-9</v>
      </c>
      <c r="M1288" s="8">
        <f>G1288*$C$10*$B$8</f>
        <v>3.6266696508946125E-9</v>
      </c>
      <c r="N1288" s="8">
        <f t="shared" si="143"/>
        <v>6.7316568212374621E-7</v>
      </c>
      <c r="O1288" s="8">
        <f t="shared" ref="O1288:O1305" si="146">M1288+O1287</f>
        <v>1148696.0621287301</v>
      </c>
      <c r="P1288" s="2">
        <f t="shared" si="144"/>
        <v>1</v>
      </c>
    </row>
    <row r="1289" spans="5:16" x14ac:dyDescent="0.3">
      <c r="E1289" s="7">
        <v>1284</v>
      </c>
      <c r="F1289" s="10">
        <f>DATE(YEAR(F1288),MONTH(F1288)+IF($B$9="Monthly",1,0),DAY(F1288)+IF($B$9="Biweekly",14,0))</f>
        <v>84312</v>
      </c>
      <c r="G1289" s="8">
        <f t="shared" si="145"/>
        <v>6.7316568212374621E-7</v>
      </c>
      <c r="H1289" s="8">
        <f t="shared" si="140"/>
        <v>0</v>
      </c>
      <c r="I1289" s="8">
        <v>0</v>
      </c>
      <c r="J1289" s="8">
        <v>0</v>
      </c>
      <c r="K1289" s="8">
        <f t="shared" si="141"/>
        <v>0</v>
      </c>
      <c r="L1289" s="8">
        <f t="shared" si="142"/>
        <v>-3.6463141115036252E-9</v>
      </c>
      <c r="M1289" s="8">
        <f>G1289*$C$10*$B$8</f>
        <v>3.6463141115036252E-9</v>
      </c>
      <c r="N1289" s="8">
        <f t="shared" si="143"/>
        <v>6.7681199623524987E-7</v>
      </c>
      <c r="O1289" s="8">
        <f t="shared" si="146"/>
        <v>1148696.0621287338</v>
      </c>
      <c r="P1289" s="2">
        <f t="shared" si="144"/>
        <v>1</v>
      </c>
    </row>
    <row r="1290" spans="5:16" x14ac:dyDescent="0.3">
      <c r="E1290" s="7">
        <v>1285</v>
      </c>
      <c r="F1290" s="10">
        <f>DATE(YEAR(F1289),MONTH(F1289)+IF($B$9="Monthly",1,0),DAY(F1289)+IF($B$9="Biweekly",14,0))</f>
        <v>84342</v>
      </c>
      <c r="G1290" s="8">
        <f t="shared" si="145"/>
        <v>6.7681199623524987E-7</v>
      </c>
      <c r="H1290" s="8">
        <f t="shared" si="140"/>
        <v>0</v>
      </c>
      <c r="I1290" s="8">
        <v>0</v>
      </c>
      <c r="J1290" s="8">
        <v>0</v>
      </c>
      <c r="K1290" s="8">
        <f t="shared" si="141"/>
        <v>0</v>
      </c>
      <c r="L1290" s="8">
        <f t="shared" si="142"/>
        <v>-3.6660649796076032E-9</v>
      </c>
      <c r="M1290" s="8">
        <f>G1290*$C$10*$B$8</f>
        <v>3.6660649796076032E-9</v>
      </c>
      <c r="N1290" s="8">
        <f t="shared" si="143"/>
        <v>6.8047806121485745E-7</v>
      </c>
      <c r="O1290" s="8">
        <f t="shared" si="146"/>
        <v>1148696.0621287376</v>
      </c>
      <c r="P1290" s="2">
        <f t="shared" si="144"/>
        <v>1</v>
      </c>
    </row>
    <row r="1291" spans="5:16" x14ac:dyDescent="0.3">
      <c r="E1291" s="7">
        <v>1286</v>
      </c>
      <c r="F1291" s="10">
        <f>DATE(YEAR(F1290),MONTH(F1290)+IF($B$9="Monthly",1,0),DAY(F1290)+IF($B$9="Biweekly",14,0))</f>
        <v>84373</v>
      </c>
      <c r="G1291" s="8">
        <f t="shared" si="145"/>
        <v>6.8047806121485745E-7</v>
      </c>
      <c r="H1291" s="8">
        <f t="shared" si="140"/>
        <v>0</v>
      </c>
      <c r="I1291" s="8">
        <v>0</v>
      </c>
      <c r="J1291" s="8">
        <v>0</v>
      </c>
      <c r="K1291" s="8">
        <f t="shared" si="141"/>
        <v>0</v>
      </c>
      <c r="L1291" s="8">
        <f t="shared" si="142"/>
        <v>-3.6859228315804779E-9</v>
      </c>
      <c r="M1291" s="8">
        <f>G1291*$C$10*$B$8</f>
        <v>3.6859228315804779E-9</v>
      </c>
      <c r="N1291" s="8">
        <f t="shared" si="143"/>
        <v>6.841639840464379E-7</v>
      </c>
      <c r="O1291" s="8">
        <f t="shared" si="146"/>
        <v>1148696.0621287413</v>
      </c>
      <c r="P1291" s="2">
        <f t="shared" si="144"/>
        <v>1</v>
      </c>
    </row>
    <row r="1292" spans="5:16" x14ac:dyDescent="0.3">
      <c r="E1292" s="7">
        <v>1287</v>
      </c>
      <c r="F1292" s="10">
        <f>DATE(YEAR(F1291),MONTH(F1291)+IF($B$9="Monthly",1,0),DAY(F1291)+IF($B$9="Biweekly",14,0))</f>
        <v>84404</v>
      </c>
      <c r="G1292" s="8">
        <f t="shared" si="145"/>
        <v>6.841639840464379E-7</v>
      </c>
      <c r="H1292" s="8">
        <f t="shared" si="140"/>
        <v>0</v>
      </c>
      <c r="I1292" s="8">
        <v>0</v>
      </c>
      <c r="J1292" s="8">
        <v>0</v>
      </c>
      <c r="K1292" s="8">
        <f t="shared" si="141"/>
        <v>0</v>
      </c>
      <c r="L1292" s="8">
        <f t="shared" si="142"/>
        <v>-3.7058882469182052E-9</v>
      </c>
      <c r="M1292" s="8">
        <f>G1292*$C$10*$B$8</f>
        <v>3.7058882469182052E-9</v>
      </c>
      <c r="N1292" s="8">
        <f t="shared" si="143"/>
        <v>6.8786987229335609E-7</v>
      </c>
      <c r="O1292" s="8">
        <f t="shared" si="146"/>
        <v>1148696.062128745</v>
      </c>
      <c r="P1292" s="2">
        <f t="shared" si="144"/>
        <v>1</v>
      </c>
    </row>
    <row r="1293" spans="5:16" x14ac:dyDescent="0.3">
      <c r="E1293" s="7">
        <v>1288</v>
      </c>
      <c r="F1293" s="10">
        <f>DATE(YEAR(F1292),MONTH(F1292)+IF($B$9="Monthly",1,0),DAY(F1292)+IF($B$9="Biweekly",14,0))</f>
        <v>84432</v>
      </c>
      <c r="G1293" s="8">
        <f t="shared" si="145"/>
        <v>6.8786987229335609E-7</v>
      </c>
      <c r="H1293" s="8">
        <f t="shared" si="140"/>
        <v>0</v>
      </c>
      <c r="I1293" s="8">
        <v>0</v>
      </c>
      <c r="J1293" s="8">
        <v>0</v>
      </c>
      <c r="K1293" s="8">
        <f t="shared" si="141"/>
        <v>0</v>
      </c>
      <c r="L1293" s="8">
        <f t="shared" si="142"/>
        <v>-3.7259618082556786E-9</v>
      </c>
      <c r="M1293" s="8">
        <f>G1293*$C$10*$B$8</f>
        <v>3.7259618082556786E-9</v>
      </c>
      <c r="N1293" s="8">
        <f t="shared" si="143"/>
        <v>6.9159583410161177E-7</v>
      </c>
      <c r="O1293" s="8">
        <f t="shared" si="146"/>
        <v>1148696.0621287487</v>
      </c>
      <c r="P1293" s="2">
        <f t="shared" si="144"/>
        <v>1</v>
      </c>
    </row>
    <row r="1294" spans="5:16" x14ac:dyDescent="0.3">
      <c r="E1294" s="7">
        <v>1289</v>
      </c>
      <c r="F1294" s="10">
        <f>DATE(YEAR(F1293),MONTH(F1293)+IF($B$9="Monthly",1,0),DAY(F1293)+IF($B$9="Biweekly",14,0))</f>
        <v>84463</v>
      </c>
      <c r="G1294" s="8">
        <f t="shared" si="145"/>
        <v>6.9159583410161177E-7</v>
      </c>
      <c r="H1294" s="8">
        <f t="shared" si="140"/>
        <v>0</v>
      </c>
      <c r="I1294" s="8">
        <v>0</v>
      </c>
      <c r="J1294" s="8">
        <v>0</v>
      </c>
      <c r="K1294" s="8">
        <f t="shared" si="141"/>
        <v>0</v>
      </c>
      <c r="L1294" s="8">
        <f t="shared" si="142"/>
        <v>-3.7461441013837306E-9</v>
      </c>
      <c r="M1294" s="8">
        <f>G1294*$C$10*$B$8</f>
        <v>3.7461441013837306E-9</v>
      </c>
      <c r="N1294" s="8">
        <f t="shared" si="143"/>
        <v>6.9534197820299553E-7</v>
      </c>
      <c r="O1294" s="8">
        <f t="shared" si="146"/>
        <v>1148696.0621287525</v>
      </c>
      <c r="P1294" s="2">
        <f t="shared" si="144"/>
        <v>1</v>
      </c>
    </row>
    <row r="1295" spans="5:16" x14ac:dyDescent="0.3">
      <c r="E1295" s="7">
        <v>1290</v>
      </c>
      <c r="F1295" s="10">
        <f>DATE(YEAR(F1294),MONTH(F1294)+IF($B$9="Monthly",1,0),DAY(F1294)+IF($B$9="Biweekly",14,0))</f>
        <v>84493</v>
      </c>
      <c r="G1295" s="8">
        <f t="shared" si="145"/>
        <v>6.9534197820299553E-7</v>
      </c>
      <c r="H1295" s="8">
        <f t="shared" si="140"/>
        <v>0</v>
      </c>
      <c r="I1295" s="8">
        <v>0</v>
      </c>
      <c r="J1295" s="8">
        <v>0</v>
      </c>
      <c r="K1295" s="8">
        <f t="shared" si="141"/>
        <v>0</v>
      </c>
      <c r="L1295" s="8">
        <f t="shared" si="142"/>
        <v>-3.7664357152662257E-9</v>
      </c>
      <c r="M1295" s="8">
        <f>G1295*$C$10*$B$8</f>
        <v>3.7664357152662257E-9</v>
      </c>
      <c r="N1295" s="8">
        <f t="shared" si="143"/>
        <v>6.9910841391826178E-7</v>
      </c>
      <c r="O1295" s="8">
        <f t="shared" si="146"/>
        <v>1148696.0621287562</v>
      </c>
      <c r="P1295" s="2">
        <f t="shared" si="144"/>
        <v>1</v>
      </c>
    </row>
    <row r="1296" spans="5:16" x14ac:dyDescent="0.3">
      <c r="E1296" s="7">
        <v>1291</v>
      </c>
      <c r="F1296" s="10">
        <f>DATE(YEAR(F1295),MONTH(F1295)+IF($B$9="Monthly",1,0),DAY(F1295)+IF($B$9="Biweekly",14,0))</f>
        <v>84524</v>
      </c>
      <c r="G1296" s="8">
        <f t="shared" si="145"/>
        <v>6.9910841391826178E-7</v>
      </c>
      <c r="H1296" s="8">
        <f t="shared" si="140"/>
        <v>0</v>
      </c>
      <c r="I1296" s="8">
        <v>0</v>
      </c>
      <c r="J1296" s="8">
        <v>0</v>
      </c>
      <c r="K1296" s="8">
        <f t="shared" si="141"/>
        <v>0</v>
      </c>
      <c r="L1296" s="8">
        <f t="shared" si="142"/>
        <v>-3.786837242057251E-9</v>
      </c>
      <c r="M1296" s="8">
        <f>G1296*$C$10*$B$8</f>
        <v>3.786837242057251E-9</v>
      </c>
      <c r="N1296" s="8">
        <f t="shared" si="143"/>
        <v>7.0289525116031899E-7</v>
      </c>
      <c r="O1296" s="8">
        <f t="shared" si="146"/>
        <v>1148696.0621287599</v>
      </c>
      <c r="P1296" s="2">
        <f t="shared" si="144"/>
        <v>1</v>
      </c>
    </row>
    <row r="1297" spans="5:16" x14ac:dyDescent="0.3">
      <c r="E1297" s="7">
        <v>1292</v>
      </c>
      <c r="F1297" s="10">
        <f>DATE(YEAR(F1296),MONTH(F1296)+IF($B$9="Monthly",1,0),DAY(F1296)+IF($B$9="Biweekly",14,0))</f>
        <v>84554</v>
      </c>
      <c r="G1297" s="8">
        <f t="shared" si="145"/>
        <v>7.0289525116031899E-7</v>
      </c>
      <c r="H1297" s="8">
        <f t="shared" si="140"/>
        <v>0</v>
      </c>
      <c r="I1297" s="8">
        <v>0</v>
      </c>
      <c r="J1297" s="8">
        <v>0</v>
      </c>
      <c r="K1297" s="8">
        <f t="shared" si="141"/>
        <v>0</v>
      </c>
      <c r="L1297" s="8">
        <f t="shared" si="142"/>
        <v>-3.8073492771183945E-9</v>
      </c>
      <c r="M1297" s="8">
        <f>G1297*$C$10*$B$8</f>
        <v>3.8073492771183945E-9</v>
      </c>
      <c r="N1297" s="8">
        <f t="shared" si="143"/>
        <v>7.0670260043743741E-7</v>
      </c>
      <c r="O1297" s="8">
        <f t="shared" si="146"/>
        <v>1148696.0621287636</v>
      </c>
      <c r="P1297" s="2">
        <f t="shared" si="144"/>
        <v>1</v>
      </c>
    </row>
    <row r="1298" spans="5:16" x14ac:dyDescent="0.3">
      <c r="E1298" s="7">
        <v>1293</v>
      </c>
      <c r="F1298" s="10">
        <f>DATE(YEAR(F1297),MONTH(F1297)+IF($B$9="Monthly",1,0),DAY(F1297)+IF($B$9="Biweekly",14,0))</f>
        <v>84585</v>
      </c>
      <c r="G1298" s="8">
        <f t="shared" si="145"/>
        <v>7.0670260043743741E-7</v>
      </c>
      <c r="H1298" s="8">
        <f t="shared" si="140"/>
        <v>0</v>
      </c>
      <c r="I1298" s="8">
        <v>0</v>
      </c>
      <c r="J1298" s="8">
        <v>0</v>
      </c>
      <c r="K1298" s="8">
        <f t="shared" si="141"/>
        <v>0</v>
      </c>
      <c r="L1298" s="8">
        <f t="shared" si="142"/>
        <v>-3.8279724190361191E-9</v>
      </c>
      <c r="M1298" s="8">
        <f>G1298*$C$10*$B$8</f>
        <v>3.8279724190361191E-9</v>
      </c>
      <c r="N1298" s="8">
        <f t="shared" si="143"/>
        <v>7.1053057285647351E-7</v>
      </c>
      <c r="O1298" s="8">
        <f t="shared" si="146"/>
        <v>1148696.0621287674</v>
      </c>
      <c r="P1298" s="2">
        <f t="shared" si="144"/>
        <v>1</v>
      </c>
    </row>
    <row r="1299" spans="5:16" x14ac:dyDescent="0.3">
      <c r="E1299" s="7">
        <v>1294</v>
      </c>
      <c r="F1299" s="10">
        <f>DATE(YEAR(F1298),MONTH(F1298)+IF($B$9="Monthly",1,0),DAY(F1298)+IF($B$9="Biweekly",14,0))</f>
        <v>84616</v>
      </c>
      <c r="G1299" s="8">
        <f t="shared" si="145"/>
        <v>7.1053057285647351E-7</v>
      </c>
      <c r="H1299" s="8">
        <f t="shared" si="140"/>
        <v>0</v>
      </c>
      <c r="I1299" s="8">
        <v>0</v>
      </c>
      <c r="J1299" s="8">
        <v>0</v>
      </c>
      <c r="K1299" s="8">
        <f t="shared" si="141"/>
        <v>0</v>
      </c>
      <c r="L1299" s="8">
        <f t="shared" si="142"/>
        <v>-3.848707269639231E-9</v>
      </c>
      <c r="M1299" s="8">
        <f>G1299*$C$10*$B$8</f>
        <v>3.848707269639231E-9</v>
      </c>
      <c r="N1299" s="8">
        <f t="shared" si="143"/>
        <v>7.1437928012611273E-7</v>
      </c>
      <c r="O1299" s="8">
        <f t="shared" si="146"/>
        <v>1148696.0621287713</v>
      </c>
      <c r="P1299" s="2">
        <f t="shared" si="144"/>
        <v>1</v>
      </c>
    </row>
    <row r="1300" spans="5:16" x14ac:dyDescent="0.3">
      <c r="E1300" s="7">
        <v>1295</v>
      </c>
      <c r="F1300" s="10">
        <f>DATE(YEAR(F1299),MONTH(F1299)+IF($B$9="Monthly",1,0),DAY(F1299)+IF($B$9="Biweekly",14,0))</f>
        <v>84646</v>
      </c>
      <c r="G1300" s="8">
        <f t="shared" si="145"/>
        <v>7.1437928012611273E-7</v>
      </c>
      <c r="H1300" s="8">
        <f t="shared" si="140"/>
        <v>0</v>
      </c>
      <c r="I1300" s="8">
        <v>0</v>
      </c>
      <c r="J1300" s="8">
        <v>0</v>
      </c>
      <c r="K1300" s="8">
        <f t="shared" si="141"/>
        <v>0</v>
      </c>
      <c r="L1300" s="8">
        <f t="shared" si="142"/>
        <v>-3.8695544340164439E-9</v>
      </c>
      <c r="M1300" s="8">
        <f>G1300*$C$10*$B$8</f>
        <v>3.8695544340164439E-9</v>
      </c>
      <c r="N1300" s="8">
        <f t="shared" si="143"/>
        <v>7.182488345601292E-7</v>
      </c>
      <c r="O1300" s="8">
        <f t="shared" si="146"/>
        <v>1148696.0621287753</v>
      </c>
      <c r="P1300" s="2">
        <f t="shared" si="144"/>
        <v>1</v>
      </c>
    </row>
    <row r="1301" spans="5:16" x14ac:dyDescent="0.3">
      <c r="E1301" s="7">
        <v>1296</v>
      </c>
      <c r="F1301" s="10">
        <f>DATE(YEAR(F1300),MONTH(F1300)+IF($B$9="Monthly",1,0),DAY(F1300)+IF($B$9="Biweekly",14,0))</f>
        <v>84677</v>
      </c>
      <c r="G1301" s="8">
        <f t="shared" si="145"/>
        <v>7.182488345601292E-7</v>
      </c>
      <c r="H1301" s="8">
        <f t="shared" si="140"/>
        <v>0</v>
      </c>
      <c r="I1301" s="8">
        <v>0</v>
      </c>
      <c r="J1301" s="8">
        <v>0</v>
      </c>
      <c r="K1301" s="8">
        <f t="shared" si="141"/>
        <v>0</v>
      </c>
      <c r="L1301" s="8">
        <f t="shared" si="142"/>
        <v>-3.8905145205340331E-9</v>
      </c>
      <c r="M1301" s="8">
        <f>G1301*$C$10*$B$8</f>
        <v>3.8905145205340331E-9</v>
      </c>
      <c r="N1301" s="8">
        <f t="shared" si="143"/>
        <v>7.2213934908066321E-7</v>
      </c>
      <c r="O1301" s="8">
        <f t="shared" si="146"/>
        <v>1148696.0621287792</v>
      </c>
      <c r="P1301" s="2">
        <f t="shared" si="144"/>
        <v>1</v>
      </c>
    </row>
    <row r="1302" spans="5:16" x14ac:dyDescent="0.3">
      <c r="E1302" s="7">
        <v>1297</v>
      </c>
      <c r="F1302" s="10">
        <f>DATE(YEAR(F1301),MONTH(F1301)+IF($B$9="Monthly",1,0),DAY(F1301)+IF($B$9="Biweekly",14,0))</f>
        <v>84707</v>
      </c>
      <c r="G1302" s="8">
        <f t="shared" si="145"/>
        <v>7.2213934908066321E-7</v>
      </c>
      <c r="H1302" s="8">
        <f t="shared" si="140"/>
        <v>0</v>
      </c>
      <c r="I1302" s="8">
        <v>0</v>
      </c>
      <c r="J1302" s="8">
        <v>0</v>
      </c>
      <c r="K1302" s="8">
        <f t="shared" si="141"/>
        <v>0</v>
      </c>
      <c r="L1302" s="8">
        <f t="shared" si="142"/>
        <v>-3.9115881408535926E-9</v>
      </c>
      <c r="M1302" s="8">
        <f>G1302*$C$10*$B$8</f>
        <v>3.9115881408535926E-9</v>
      </c>
      <c r="N1302" s="8">
        <f t="shared" si="143"/>
        <v>7.2605093722151683E-7</v>
      </c>
      <c r="O1302" s="8">
        <f t="shared" si="146"/>
        <v>1148696.0621287832</v>
      </c>
      <c r="P1302" s="2">
        <f t="shared" si="144"/>
        <v>1</v>
      </c>
    </row>
    <row r="1303" spans="5:16" x14ac:dyDescent="0.3">
      <c r="E1303" s="7">
        <v>1298</v>
      </c>
      <c r="F1303" s="10">
        <f>DATE(YEAR(F1302),MONTH(F1302)+IF($B$9="Monthly",1,0),DAY(F1302)+IF($B$9="Biweekly",14,0))</f>
        <v>84738</v>
      </c>
      <c r="G1303" s="8">
        <f t="shared" si="145"/>
        <v>7.2605093722151683E-7</v>
      </c>
      <c r="H1303" s="8">
        <f t="shared" si="140"/>
        <v>0</v>
      </c>
      <c r="I1303" s="8">
        <v>0</v>
      </c>
      <c r="J1303" s="8">
        <v>0</v>
      </c>
      <c r="K1303" s="8">
        <f t="shared" si="141"/>
        <v>0</v>
      </c>
      <c r="L1303" s="8">
        <f t="shared" si="142"/>
        <v>-3.9327759099498827E-9</v>
      </c>
      <c r="M1303" s="8">
        <f>G1303*$C$10*$B$8</f>
        <v>3.9327759099498827E-9</v>
      </c>
      <c r="N1303" s="8">
        <f t="shared" si="143"/>
        <v>7.2998371313146671E-7</v>
      </c>
      <c r="O1303" s="8">
        <f t="shared" si="146"/>
        <v>1148696.0621287872</v>
      </c>
      <c r="P1303" s="2">
        <f t="shared" si="144"/>
        <v>1</v>
      </c>
    </row>
    <row r="1304" spans="5:16" x14ac:dyDescent="0.3">
      <c r="E1304" s="7">
        <v>1299</v>
      </c>
      <c r="F1304" s="10">
        <f>DATE(YEAR(F1303),MONTH(F1303)+IF($B$9="Monthly",1,0),DAY(F1303)+IF($B$9="Biweekly",14,0))</f>
        <v>84769</v>
      </c>
      <c r="G1304" s="8">
        <f t="shared" si="145"/>
        <v>7.2998371313146671E-7</v>
      </c>
      <c r="H1304" s="8">
        <f t="shared" si="140"/>
        <v>0</v>
      </c>
      <c r="I1304" s="8">
        <v>0</v>
      </c>
      <c r="J1304" s="8">
        <v>0</v>
      </c>
      <c r="K1304" s="8">
        <f t="shared" si="141"/>
        <v>0</v>
      </c>
      <c r="L1304" s="8">
        <f t="shared" si="142"/>
        <v>-3.9540784461287778E-9</v>
      </c>
      <c r="M1304" s="8">
        <f>G1304*$C$10*$B$8</f>
        <v>3.9540784461287778E-9</v>
      </c>
      <c r="N1304" s="8">
        <f t="shared" si="143"/>
        <v>7.3393779157759553E-7</v>
      </c>
      <c r="O1304" s="8">
        <f t="shared" si="146"/>
        <v>1148696.0621287911</v>
      </c>
      <c r="P1304" s="2">
        <f t="shared" si="144"/>
        <v>1</v>
      </c>
    </row>
    <row r="1305" spans="5:16" x14ac:dyDescent="0.3">
      <c r="E1305" s="7">
        <v>1300</v>
      </c>
      <c r="F1305" s="10">
        <f>DATE(YEAR(F1304),MONTH(F1304)+IF($B$9="Monthly",1,0),DAY(F1304)+IF($B$9="Biweekly",14,0))</f>
        <v>84798</v>
      </c>
      <c r="G1305" s="8">
        <f t="shared" si="145"/>
        <v>7.3393779157759553E-7</v>
      </c>
      <c r="H1305" s="8">
        <f t="shared" si="140"/>
        <v>0</v>
      </c>
      <c r="I1305" s="8">
        <v>0</v>
      </c>
      <c r="J1305" s="8">
        <v>0</v>
      </c>
      <c r="K1305" s="8">
        <f t="shared" si="141"/>
        <v>0</v>
      </c>
      <c r="L1305" s="8">
        <f t="shared" si="142"/>
        <v>-3.9754963710453089E-9</v>
      </c>
      <c r="M1305" s="8">
        <f>G1305*$C$10*$B$8</f>
        <v>3.9754963710453089E-9</v>
      </c>
      <c r="N1305" s="8">
        <f t="shared" si="143"/>
        <v>7.3791328794864088E-7</v>
      </c>
      <c r="O1305" s="8">
        <f t="shared" si="146"/>
        <v>1148696.0621287951</v>
      </c>
      <c r="P1305" s="2">
        <f t="shared" si="144"/>
        <v>1</v>
      </c>
    </row>
  </sheetData>
  <conditionalFormatting sqref="E6:O1305">
    <cfRule type="expression" dxfId="0" priority="1">
      <formula>($E6="")+(($G6=0)*($I6=0))</formula>
    </cfRule>
  </conditionalFormatting>
  <dataValidations count="11">
    <dataValidation type="list" allowBlank="1" showInputMessage="1" showErrorMessage="1" sqref="B9" xr:uid="{270CBB73-AAEA-4BBF-ABE3-67D269D4B77A}">
      <formula1>$S$6:$S$7</formula1>
    </dataValidation>
    <dataValidation allowBlank="1" showInputMessage="1" showErrorMessage="1" prompt="Cumulative interest is automatically updated in this column" sqref="O5" xr:uid="{F9EAB06D-AB3A-4520-BE11-278D1F44128F}"/>
    <dataValidation allowBlank="1" showInputMessage="1" showErrorMessage="1" prompt="Ending balance is automatically updated in this column" sqref="N5" xr:uid="{06F74408-6A15-4F0A-9514-1827E65E4BD3}"/>
    <dataValidation allowBlank="1" showInputMessage="1" showErrorMessage="1" prompt="Interest is automatically updated in this column" sqref="M5" xr:uid="{C7D49512-5A8B-4B81-A86C-A04B0F487B6A}"/>
    <dataValidation allowBlank="1" showInputMessage="1" showErrorMessage="1" prompt="Principal is automatically updated in this column" sqref="L5" xr:uid="{8C6688B9-6698-4027-A5E4-F7EED1D30FFC}"/>
    <dataValidation allowBlank="1" showInputMessage="1" showErrorMessage="1" prompt="Total payment is automatically updated in this column" sqref="K5" xr:uid="{CE3C6D37-7A32-4A53-9AE3-C6575766BC92}"/>
    <dataValidation allowBlank="1" showInputMessage="1" showErrorMessage="1" prompt="Extra payment is automatically updated in this column" sqref="I5:J5" xr:uid="{9004087F-92AD-48C1-9FDC-0BCC46EFD3DD}"/>
    <dataValidation allowBlank="1" showInputMessage="1" showErrorMessage="1" prompt="Scheduled payment is automatically updated in this column" sqref="H5" xr:uid="{6297BBE0-0D78-4D58-A0C3-895A91CD6A17}"/>
    <dataValidation allowBlank="1" showInputMessage="1" showErrorMessage="1" prompt="Beginning balance is automatically updated in this column" sqref="G5" xr:uid="{9F72B5A7-058F-42DA-A704-0AC6F61606C5}"/>
    <dataValidation allowBlank="1" showInputMessage="1" showErrorMessage="1" prompt="Payment date is automatically updated in this column" sqref="F5" xr:uid="{A5070253-5423-4A9E-858C-AA35BDB20362}"/>
    <dataValidation allowBlank="1" showInputMessage="1" showErrorMessage="1" prompt="Payment number is automatically updated in this column" sqref="E5" xr:uid="{B3B0182A-A8EC-4B23-9CA7-5AB03A0050AD}"/>
  </dataValidations>
  <pageMargins left="0.7" right="0.7" top="0.75" bottom="0.75" header="0.3" footer="0.3"/>
  <pageSetup paperSize="271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9A5ACF36EE1F48AB1C38AA1641E5EC" ma:contentTypeVersion="15" ma:contentTypeDescription="Create a new document." ma:contentTypeScope="" ma:versionID="9e26fec06036d4120ee4cb9a63b180f7">
  <xsd:schema xmlns:xsd="http://www.w3.org/2001/XMLSchema" xmlns:xs="http://www.w3.org/2001/XMLSchema" xmlns:p="http://schemas.microsoft.com/office/2006/metadata/properties" xmlns:ns2="cb800aeb-9432-4953-aea1-0991fc0a640a" xmlns:ns3="99babf95-404d-42e0-9a56-3a05c4915874" targetNamespace="http://schemas.microsoft.com/office/2006/metadata/properties" ma:root="true" ma:fieldsID="5afc1fe017bb33a509f11973b8f4ad61" ns2:_="" ns3:_="">
    <xsd:import namespace="cb800aeb-9432-4953-aea1-0991fc0a640a"/>
    <xsd:import namespace="99babf95-404d-42e0-9a56-3a05c49158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0aeb-9432-4953-aea1-0991fc0a64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bbe87c3-ca70-4456-8b2d-88b6db22cf17}" ma:internalName="TaxCatchAll" ma:showField="CatchAllData" ma:web="cb800aeb-9432-4953-aea1-0991fc0a64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abf95-404d-42e0-9a56-3a05c4915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7161e14-c673-4a8f-af05-f34865578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800aeb-9432-4953-aea1-0991fc0a640a" xsi:nil="true"/>
    <lcf76f155ced4ddcb4097134ff3c332f xmlns="99babf95-404d-42e0-9a56-3a05c49158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A1B85A-E44F-4CC5-AFC5-8B1F468EBFE3}"/>
</file>

<file path=customXml/itemProps2.xml><?xml version="1.0" encoding="utf-8"?>
<ds:datastoreItem xmlns:ds="http://schemas.openxmlformats.org/officeDocument/2006/customXml" ds:itemID="{F8D27429-2C7F-44EA-8916-DE42762A0C00}"/>
</file>

<file path=customXml/itemProps3.xml><?xml version="1.0" encoding="utf-8"?>
<ds:datastoreItem xmlns:ds="http://schemas.openxmlformats.org/officeDocument/2006/customXml" ds:itemID="{F4201F9A-D05F-4BCF-A821-1BF27F7CF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Buy or Rent</vt:lpstr>
      <vt:lpstr>Mort Amort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Friesen</dc:creator>
  <cp:lastModifiedBy>Corey Barker</cp:lastModifiedBy>
  <dcterms:created xsi:type="dcterms:W3CDTF">2023-11-10T17:43:15Z</dcterms:created>
  <dcterms:modified xsi:type="dcterms:W3CDTF">2023-11-10T21:53:35Z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0x010100F79A5ACF36EE1F48AB1C38AA1641E5EC</vt:lpwstr>
  </property>
</Properties>
</file>